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510" windowWidth="14940" windowHeight="8910" tabRatio="885"/>
  </bookViews>
  <sheets>
    <sheet name="WTO-STAT-OMC" sheetId="32" r:id="rId1"/>
    <sheet name="lettre a)" sheetId="40" r:id="rId2"/>
    <sheet name="lettre b)" sheetId="41" r:id="rId3"/>
    <sheet name="lettre c)" sheetId="42" r:id="rId4"/>
  </sheets>
  <definedNames>
    <definedName name="_Toc350853912" localSheetId="0">'WTO-STAT-OMC'!$B$33</definedName>
    <definedName name="_xlnm.Print_Titles" localSheetId="2">'lettre b)'!$8:$9</definedName>
  </definedNames>
  <calcPr calcId="152511"/>
</workbook>
</file>

<file path=xl/calcChain.xml><?xml version="1.0" encoding="utf-8"?>
<calcChain xmlns="http://schemas.openxmlformats.org/spreadsheetml/2006/main">
  <c r="E393" i="42" l="1"/>
  <c r="E392" i="42"/>
  <c r="E391" i="42"/>
  <c r="N390" i="42"/>
  <c r="L390" i="42"/>
  <c r="K389" i="42"/>
  <c r="L388" i="42"/>
  <c r="K388" i="42"/>
  <c r="E388" i="42" s="1"/>
  <c r="H388" i="42"/>
  <c r="F388" i="42"/>
  <c r="N387" i="42"/>
  <c r="L387" i="42"/>
  <c r="F387" i="42"/>
  <c r="N386" i="42"/>
  <c r="K386" i="42"/>
  <c r="I386" i="42"/>
  <c r="H386" i="42"/>
  <c r="D386" i="42"/>
  <c r="I385" i="42"/>
  <c r="N384" i="42"/>
  <c r="L384" i="42"/>
  <c r="K384" i="42"/>
  <c r="H384" i="42"/>
  <c r="V370" i="42"/>
  <c r="U370" i="42"/>
  <c r="T370" i="42"/>
  <c r="S370" i="42"/>
  <c r="R370" i="42"/>
  <c r="D393" i="42" s="1"/>
  <c r="Q370" i="42"/>
  <c r="P370" i="42"/>
  <c r="N370" i="42"/>
  <c r="M370" i="42"/>
  <c r="K370" i="42"/>
  <c r="J370" i="42"/>
  <c r="H370" i="42"/>
  <c r="G370" i="42"/>
  <c r="L369" i="42"/>
  <c r="I369" i="42"/>
  <c r="F369" i="42"/>
  <c r="E369" i="42"/>
  <c r="V356" i="42"/>
  <c r="U356" i="42"/>
  <c r="T356" i="42"/>
  <c r="S356" i="42"/>
  <c r="R356" i="42"/>
  <c r="Q356" i="42"/>
  <c r="P356" i="42"/>
  <c r="O356" i="42"/>
  <c r="N356" i="42"/>
  <c r="M356" i="42"/>
  <c r="K356" i="42"/>
  <c r="J356" i="42"/>
  <c r="H356" i="42"/>
  <c r="G356" i="42"/>
  <c r="L355" i="42"/>
  <c r="I355" i="42"/>
  <c r="F355" i="42"/>
  <c r="E355" i="42"/>
  <c r="C346" i="42"/>
  <c r="V344" i="42"/>
  <c r="U344" i="42"/>
  <c r="T344" i="42"/>
  <c r="S344" i="42"/>
  <c r="R344" i="42"/>
  <c r="D391" i="42" s="1"/>
  <c r="Q344" i="42"/>
  <c r="P344" i="42"/>
  <c r="O344" i="42"/>
  <c r="N344" i="42"/>
  <c r="M344" i="42"/>
  <c r="K344" i="42"/>
  <c r="J344" i="42"/>
  <c r="H344" i="42"/>
  <c r="G344" i="42"/>
  <c r="L343" i="42"/>
  <c r="I343" i="42"/>
  <c r="F343" i="42"/>
  <c r="E343" i="42"/>
  <c r="V332" i="42"/>
  <c r="U332" i="42"/>
  <c r="T332" i="42"/>
  <c r="S332" i="42"/>
  <c r="R332" i="42"/>
  <c r="Q332" i="42"/>
  <c r="P332" i="42"/>
  <c r="D390" i="42" s="1"/>
  <c r="O332" i="42"/>
  <c r="N332" i="42"/>
  <c r="M332" i="42"/>
  <c r="K332" i="42"/>
  <c r="K390" i="42" s="1"/>
  <c r="E390" i="42" s="1"/>
  <c r="J332" i="42"/>
  <c r="I390" i="42" s="1"/>
  <c r="H332" i="42"/>
  <c r="G332" i="42"/>
  <c r="C332" i="42"/>
  <c r="C390" i="42" s="1"/>
  <c r="L331" i="42"/>
  <c r="I331" i="42"/>
  <c r="F331" i="42"/>
  <c r="E331" i="42"/>
  <c r="I330" i="42"/>
  <c r="F330" i="42"/>
  <c r="E330" i="42"/>
  <c r="L330" i="42" s="1"/>
  <c r="C329" i="42"/>
  <c r="I327" i="42"/>
  <c r="F327" i="42"/>
  <c r="E327" i="42"/>
  <c r="L327" i="42" s="1"/>
  <c r="C326" i="42"/>
  <c r="L324" i="42"/>
  <c r="I324" i="42"/>
  <c r="F324" i="42"/>
  <c r="E324" i="42"/>
  <c r="C323" i="42"/>
  <c r="V309" i="42"/>
  <c r="U309" i="42"/>
  <c r="T309" i="42"/>
  <c r="S309" i="42"/>
  <c r="R309" i="42"/>
  <c r="Q309" i="42"/>
  <c r="P309" i="42"/>
  <c r="O309" i="42"/>
  <c r="N309" i="42"/>
  <c r="N389" i="42" s="1"/>
  <c r="M309" i="42"/>
  <c r="L389" i="42" s="1"/>
  <c r="K309" i="42"/>
  <c r="J309" i="42"/>
  <c r="I389" i="42" s="1"/>
  <c r="H309" i="42"/>
  <c r="H389" i="42" s="1"/>
  <c r="E389" i="42" s="1"/>
  <c r="G309" i="42"/>
  <c r="F389" i="42" s="1"/>
  <c r="L308" i="42"/>
  <c r="I308" i="42"/>
  <c r="F308" i="42"/>
  <c r="E308" i="42"/>
  <c r="L307" i="42"/>
  <c r="I307" i="42"/>
  <c r="F307" i="42"/>
  <c r="E307" i="42"/>
  <c r="L306" i="42"/>
  <c r="I306" i="42"/>
  <c r="F306" i="42"/>
  <c r="E306" i="42"/>
  <c r="L305" i="42"/>
  <c r="I305" i="42"/>
  <c r="F305" i="42"/>
  <c r="E305" i="42"/>
  <c r="L304" i="42"/>
  <c r="I304" i="42"/>
  <c r="F304" i="42"/>
  <c r="E304" i="42"/>
  <c r="C303" i="42"/>
  <c r="L301" i="42"/>
  <c r="I301" i="42"/>
  <c r="F301" i="42"/>
  <c r="E301" i="42"/>
  <c r="L300" i="42"/>
  <c r="I300" i="42"/>
  <c r="F300" i="42"/>
  <c r="E300" i="42"/>
  <c r="L299" i="42"/>
  <c r="I299" i="42"/>
  <c r="F299" i="42"/>
  <c r="E299" i="42"/>
  <c r="C298" i="42"/>
  <c r="L296" i="42"/>
  <c r="F296" i="42"/>
  <c r="E296" i="42"/>
  <c r="I296" i="42" s="1"/>
  <c r="L295" i="42"/>
  <c r="F295" i="42"/>
  <c r="E295" i="42"/>
  <c r="I295" i="42" s="1"/>
  <c r="L294" i="42"/>
  <c r="F294" i="42"/>
  <c r="E294" i="42"/>
  <c r="I294" i="42" s="1"/>
  <c r="L293" i="42"/>
  <c r="F293" i="42"/>
  <c r="E293" i="42"/>
  <c r="I293" i="42" s="1"/>
  <c r="L292" i="42"/>
  <c r="I292" i="42"/>
  <c r="F292" i="42"/>
  <c r="E292" i="42"/>
  <c r="L291" i="42"/>
  <c r="I291" i="42"/>
  <c r="F291" i="42"/>
  <c r="E291" i="42"/>
  <c r="C290" i="42"/>
  <c r="C309" i="42" s="1"/>
  <c r="C389" i="42" s="1"/>
  <c r="V279" i="42"/>
  <c r="U279" i="42"/>
  <c r="T279" i="42"/>
  <c r="S279" i="42"/>
  <c r="R279" i="42"/>
  <c r="Q279" i="42"/>
  <c r="P279" i="42"/>
  <c r="D388" i="42" s="1"/>
  <c r="O279" i="42"/>
  <c r="N279" i="42"/>
  <c r="M279" i="42"/>
  <c r="K279" i="42"/>
  <c r="J279" i="42"/>
  <c r="I388" i="42" s="1"/>
  <c r="H279" i="42"/>
  <c r="G279" i="42"/>
  <c r="L278" i="42"/>
  <c r="I278" i="42"/>
  <c r="F278" i="42"/>
  <c r="E278" i="42"/>
  <c r="L277" i="42"/>
  <c r="F277" i="42"/>
  <c r="E277" i="42"/>
  <c r="I277" i="42" s="1"/>
  <c r="C276" i="42"/>
  <c r="C279" i="42" s="1"/>
  <c r="C388" i="42" s="1"/>
  <c r="L274" i="42"/>
  <c r="I274" i="42"/>
  <c r="E274" i="42"/>
  <c r="F274" i="42" s="1"/>
  <c r="C273" i="42"/>
  <c r="L271" i="42"/>
  <c r="I271" i="42"/>
  <c r="F271" i="42"/>
  <c r="E271" i="42"/>
  <c r="C270" i="42"/>
  <c r="L268" i="42"/>
  <c r="I268" i="42"/>
  <c r="F268" i="42"/>
  <c r="E268" i="42"/>
  <c r="C267" i="42"/>
  <c r="V256" i="42"/>
  <c r="U256" i="42"/>
  <c r="T256" i="42"/>
  <c r="S256" i="42"/>
  <c r="R256" i="42"/>
  <c r="Q256" i="42"/>
  <c r="P256" i="42"/>
  <c r="D387" i="42" s="1"/>
  <c r="O256" i="42"/>
  <c r="N256" i="42"/>
  <c r="M256" i="42"/>
  <c r="K256" i="42"/>
  <c r="K387" i="42" s="1"/>
  <c r="J256" i="42"/>
  <c r="I387" i="42" s="1"/>
  <c r="H256" i="42"/>
  <c r="H387" i="42" s="1"/>
  <c r="E387" i="42" s="1"/>
  <c r="G256" i="42"/>
  <c r="L255" i="42"/>
  <c r="I255" i="42"/>
  <c r="F255" i="42"/>
  <c r="E255" i="42"/>
  <c r="L254" i="42"/>
  <c r="I254" i="42"/>
  <c r="F254" i="42"/>
  <c r="E254" i="42"/>
  <c r="C253" i="42"/>
  <c r="L251" i="42"/>
  <c r="F251" i="42"/>
  <c r="E251" i="42"/>
  <c r="I251" i="42" s="1"/>
  <c r="C250" i="42"/>
  <c r="L248" i="42"/>
  <c r="I248" i="42"/>
  <c r="E248" i="42"/>
  <c r="F248" i="42" s="1"/>
  <c r="C247" i="42"/>
  <c r="L245" i="42"/>
  <c r="I245" i="42"/>
  <c r="F245" i="42"/>
  <c r="E245" i="42"/>
  <c r="L244" i="42"/>
  <c r="I244" i="42"/>
  <c r="F244" i="42"/>
  <c r="E244" i="42"/>
  <c r="L243" i="42"/>
  <c r="I243" i="42"/>
  <c r="F243" i="42"/>
  <c r="E243" i="42"/>
  <c r="L242" i="42"/>
  <c r="I242" i="42"/>
  <c r="F242" i="42"/>
  <c r="E242" i="42"/>
  <c r="C241" i="42"/>
  <c r="L239" i="42"/>
  <c r="I239" i="42"/>
  <c r="F239" i="42"/>
  <c r="E239" i="42"/>
  <c r="L238" i="42"/>
  <c r="I238" i="42"/>
  <c r="F238" i="42"/>
  <c r="E238" i="42"/>
  <c r="L237" i="42"/>
  <c r="I237" i="42"/>
  <c r="E237" i="42"/>
  <c r="F237" i="42" s="1"/>
  <c r="L236" i="42"/>
  <c r="I236" i="42"/>
  <c r="E236" i="42"/>
  <c r="F236" i="42" s="1"/>
  <c r="L235" i="42"/>
  <c r="I235" i="42"/>
  <c r="E235" i="42"/>
  <c r="F235" i="42" s="1"/>
  <c r="L234" i="42"/>
  <c r="I234" i="42"/>
  <c r="E234" i="42"/>
  <c r="F234" i="42" s="1"/>
  <c r="L233" i="42"/>
  <c r="I233" i="42"/>
  <c r="E233" i="42"/>
  <c r="F233" i="42" s="1"/>
  <c r="C232" i="42"/>
  <c r="L230" i="42"/>
  <c r="F230" i="42"/>
  <c r="E230" i="42"/>
  <c r="I230" i="42" s="1"/>
  <c r="C229" i="42"/>
  <c r="L227" i="42"/>
  <c r="I227" i="42"/>
  <c r="E227" i="42"/>
  <c r="F227" i="42" s="1"/>
  <c r="L226" i="42"/>
  <c r="I226" i="42"/>
  <c r="E226" i="42"/>
  <c r="F226" i="42" s="1"/>
  <c r="L225" i="42"/>
  <c r="I225" i="42"/>
  <c r="E225" i="42"/>
  <c r="F225" i="42" s="1"/>
  <c r="L224" i="42"/>
  <c r="I224" i="42"/>
  <c r="E224" i="42"/>
  <c r="F224" i="42" s="1"/>
  <c r="C223" i="42"/>
  <c r="L221" i="42"/>
  <c r="I221" i="42"/>
  <c r="F221" i="42"/>
  <c r="E221" i="42"/>
  <c r="L220" i="42"/>
  <c r="I220" i="42"/>
  <c r="F220" i="42"/>
  <c r="E220" i="42"/>
  <c r="L219" i="42"/>
  <c r="I219" i="42"/>
  <c r="F219" i="42"/>
  <c r="E219" i="42"/>
  <c r="L218" i="42"/>
  <c r="I218" i="42"/>
  <c r="F218" i="42"/>
  <c r="E218" i="42"/>
  <c r="L217" i="42"/>
  <c r="I217" i="42"/>
  <c r="F217" i="42"/>
  <c r="E217" i="42"/>
  <c r="C216" i="42"/>
  <c r="L214" i="42"/>
  <c r="I214" i="42"/>
  <c r="F214" i="42"/>
  <c r="E214" i="42"/>
  <c r="L213" i="42"/>
  <c r="I213" i="42"/>
  <c r="F213" i="42"/>
  <c r="E213" i="42"/>
  <c r="L212" i="42"/>
  <c r="I212" i="42"/>
  <c r="F212" i="42"/>
  <c r="E212" i="42"/>
  <c r="L211" i="42"/>
  <c r="I211" i="42"/>
  <c r="F211" i="42"/>
  <c r="E211" i="42"/>
  <c r="L210" i="42"/>
  <c r="I210" i="42"/>
  <c r="F210" i="42"/>
  <c r="E210" i="42"/>
  <c r="C209" i="42"/>
  <c r="L207" i="42"/>
  <c r="F207" i="42"/>
  <c r="E207" i="42"/>
  <c r="I207" i="42" s="1"/>
  <c r="C206" i="42"/>
  <c r="L204" i="42"/>
  <c r="F204" i="42"/>
  <c r="E204" i="42"/>
  <c r="I204" i="42" s="1"/>
  <c r="L203" i="42"/>
  <c r="F203" i="42"/>
  <c r="E203" i="42"/>
  <c r="I203" i="42" s="1"/>
  <c r="C202" i="42"/>
  <c r="L200" i="42"/>
  <c r="I200" i="42"/>
  <c r="F200" i="42"/>
  <c r="E200" i="42"/>
  <c r="L199" i="42"/>
  <c r="I199" i="42"/>
  <c r="F199" i="42"/>
  <c r="E199" i="42"/>
  <c r="L198" i="42"/>
  <c r="I198" i="42"/>
  <c r="F198" i="42"/>
  <c r="E198" i="42"/>
  <c r="C197" i="42"/>
  <c r="V187" i="42"/>
  <c r="U187" i="42"/>
  <c r="T187" i="42"/>
  <c r="S187" i="42"/>
  <c r="R187" i="42"/>
  <c r="Q187" i="42"/>
  <c r="P187" i="42"/>
  <c r="O187" i="42"/>
  <c r="N187" i="42"/>
  <c r="M187" i="42"/>
  <c r="L386" i="42" s="1"/>
  <c r="K187" i="42"/>
  <c r="J187" i="42"/>
  <c r="H187" i="42"/>
  <c r="G187" i="42"/>
  <c r="F386" i="42" s="1"/>
  <c r="L186" i="42"/>
  <c r="I186" i="42"/>
  <c r="F186" i="42"/>
  <c r="E186" i="42"/>
  <c r="L184" i="42"/>
  <c r="I184" i="42"/>
  <c r="F184" i="42"/>
  <c r="E184" i="42"/>
  <c r="C183" i="42"/>
  <c r="L181" i="42"/>
  <c r="I181" i="42"/>
  <c r="F181" i="42"/>
  <c r="E181" i="42"/>
  <c r="L180" i="42"/>
  <c r="I180" i="42"/>
  <c r="F180" i="42"/>
  <c r="E180" i="42"/>
  <c r="L179" i="42"/>
  <c r="I179" i="42"/>
  <c r="F179" i="42"/>
  <c r="E179" i="42"/>
  <c r="C178" i="42"/>
  <c r="L176" i="42"/>
  <c r="I176" i="42"/>
  <c r="E176" i="42"/>
  <c r="F176" i="42" s="1"/>
  <c r="L175" i="42"/>
  <c r="I175" i="42"/>
  <c r="E175" i="42"/>
  <c r="F175" i="42" s="1"/>
  <c r="L174" i="42"/>
  <c r="I174" i="42"/>
  <c r="E174" i="42"/>
  <c r="F174" i="42" s="1"/>
  <c r="C173" i="42"/>
  <c r="L171" i="42"/>
  <c r="I171" i="42"/>
  <c r="E171" i="42"/>
  <c r="F171" i="42" s="1"/>
  <c r="C170" i="42"/>
  <c r="C187" i="42" s="1"/>
  <c r="C386" i="42" s="1"/>
  <c r="U159" i="42"/>
  <c r="T159" i="42"/>
  <c r="S159" i="42"/>
  <c r="R159" i="42"/>
  <c r="Q159" i="42"/>
  <c r="P159" i="42"/>
  <c r="D385" i="42" s="1"/>
  <c r="O159" i="42"/>
  <c r="N159" i="42"/>
  <c r="N385" i="42" s="1"/>
  <c r="M159" i="42"/>
  <c r="L385" i="42" s="1"/>
  <c r="K159" i="42"/>
  <c r="K385" i="42" s="1"/>
  <c r="J159" i="42"/>
  <c r="H159" i="42"/>
  <c r="H385" i="42" s="1"/>
  <c r="G159" i="42"/>
  <c r="F385" i="42" s="1"/>
  <c r="L158" i="42"/>
  <c r="I158" i="42"/>
  <c r="F158" i="42"/>
  <c r="E158" i="42"/>
  <c r="L156" i="42"/>
  <c r="F156" i="42"/>
  <c r="E156" i="42"/>
  <c r="I156" i="42" s="1"/>
  <c r="L155" i="42"/>
  <c r="F155" i="42"/>
  <c r="E155" i="42"/>
  <c r="I155" i="42" s="1"/>
  <c r="L154" i="42"/>
  <c r="F154" i="42"/>
  <c r="E154" i="42"/>
  <c r="I154" i="42" s="1"/>
  <c r="L153" i="42"/>
  <c r="F153" i="42"/>
  <c r="E153" i="42"/>
  <c r="I153" i="42" s="1"/>
  <c r="L152" i="42"/>
  <c r="I152" i="42"/>
  <c r="F152" i="42"/>
  <c r="E152" i="42"/>
  <c r="V151" i="42"/>
  <c r="C151" i="42"/>
  <c r="L149" i="42"/>
  <c r="F149" i="42"/>
  <c r="E149" i="42"/>
  <c r="I149" i="42" s="1"/>
  <c r="V148" i="42"/>
  <c r="C148" i="42"/>
  <c r="L146" i="42"/>
  <c r="I146" i="42"/>
  <c r="F146" i="42"/>
  <c r="E146" i="42"/>
  <c r="L145" i="42"/>
  <c r="I145" i="42"/>
  <c r="F145" i="42"/>
  <c r="E145" i="42"/>
  <c r="V144" i="42"/>
  <c r="C144" i="42"/>
  <c r="L142" i="42"/>
  <c r="F142" i="42"/>
  <c r="E142" i="42"/>
  <c r="I142" i="42" s="1"/>
  <c r="L141" i="42"/>
  <c r="I141" i="42"/>
  <c r="E141" i="42"/>
  <c r="F141" i="42" s="1"/>
  <c r="L140" i="42"/>
  <c r="I140" i="42"/>
  <c r="E140" i="42"/>
  <c r="F140" i="42" s="1"/>
  <c r="L139" i="42"/>
  <c r="I139" i="42"/>
  <c r="E139" i="42"/>
  <c r="F139" i="42" s="1"/>
  <c r="L138" i="42"/>
  <c r="I138" i="42"/>
  <c r="E138" i="42"/>
  <c r="F138" i="42" s="1"/>
  <c r="L137" i="42"/>
  <c r="I137" i="42"/>
  <c r="E137" i="42"/>
  <c r="F137" i="42" s="1"/>
  <c r="L136" i="42"/>
  <c r="I136" i="42"/>
  <c r="E136" i="42"/>
  <c r="F136" i="42" s="1"/>
  <c r="L135" i="42"/>
  <c r="I135" i="42"/>
  <c r="E135" i="42"/>
  <c r="F135" i="42" s="1"/>
  <c r="C134" i="42"/>
  <c r="L132" i="42"/>
  <c r="I132" i="42"/>
  <c r="E132" i="42"/>
  <c r="F132" i="42" s="1"/>
  <c r="L131" i="42"/>
  <c r="I131" i="42"/>
  <c r="E131" i="42"/>
  <c r="F131" i="42" s="1"/>
  <c r="V130" i="42"/>
  <c r="C130" i="42"/>
  <c r="L128" i="42"/>
  <c r="I128" i="42"/>
  <c r="F128" i="42"/>
  <c r="E128" i="42"/>
  <c r="L127" i="42"/>
  <c r="I127" i="42"/>
  <c r="F127" i="42"/>
  <c r="E127" i="42"/>
  <c r="L126" i="42"/>
  <c r="I126" i="42"/>
  <c r="F126" i="42"/>
  <c r="E126" i="42"/>
  <c r="L125" i="42"/>
  <c r="I125" i="42"/>
  <c r="F125" i="42"/>
  <c r="E125" i="42"/>
  <c r="L124" i="42"/>
  <c r="I124" i="42"/>
  <c r="F124" i="42"/>
  <c r="E124" i="42"/>
  <c r="L123" i="42"/>
  <c r="I123" i="42"/>
  <c r="F123" i="42"/>
  <c r="E123" i="42"/>
  <c r="L122" i="42"/>
  <c r="I122" i="42"/>
  <c r="F122" i="42"/>
  <c r="E122" i="42"/>
  <c r="L121" i="42"/>
  <c r="I121" i="42"/>
  <c r="F121" i="42"/>
  <c r="E121" i="42"/>
  <c r="L120" i="42"/>
  <c r="I120" i="42"/>
  <c r="F120" i="42"/>
  <c r="E120" i="42"/>
  <c r="L119" i="42"/>
  <c r="I119" i="42"/>
  <c r="F119" i="42"/>
  <c r="E119" i="42"/>
  <c r="V118" i="42"/>
  <c r="C118" i="42"/>
  <c r="L116" i="42"/>
  <c r="F116" i="42"/>
  <c r="E116" i="42"/>
  <c r="I116" i="42" s="1"/>
  <c r="L115" i="42"/>
  <c r="F115" i="42"/>
  <c r="E115" i="42"/>
  <c r="I115" i="42" s="1"/>
  <c r="L114" i="42"/>
  <c r="F114" i="42"/>
  <c r="E114" i="42"/>
  <c r="I114" i="42" s="1"/>
  <c r="L113" i="42"/>
  <c r="F113" i="42"/>
  <c r="E113" i="42"/>
  <c r="I113" i="42" s="1"/>
  <c r="L112" i="42"/>
  <c r="F112" i="42"/>
  <c r="E112" i="42"/>
  <c r="I112" i="42" s="1"/>
  <c r="L111" i="42"/>
  <c r="F111" i="42"/>
  <c r="E111" i="42"/>
  <c r="I111" i="42" s="1"/>
  <c r="L110" i="42"/>
  <c r="F110" i="42"/>
  <c r="E110" i="42"/>
  <c r="I110" i="42" s="1"/>
  <c r="L109" i="42"/>
  <c r="F109" i="42"/>
  <c r="E109" i="42"/>
  <c r="I109" i="42" s="1"/>
  <c r="V108" i="42"/>
  <c r="C108" i="42"/>
  <c r="L106" i="42"/>
  <c r="I106" i="42"/>
  <c r="F106" i="42"/>
  <c r="E106" i="42"/>
  <c r="V105" i="42"/>
  <c r="C105" i="42"/>
  <c r="L103" i="42"/>
  <c r="I103" i="42"/>
  <c r="E103" i="42"/>
  <c r="F103" i="42" s="1"/>
  <c r="L102" i="42"/>
  <c r="I102" i="42"/>
  <c r="E102" i="42"/>
  <c r="F102" i="42" s="1"/>
  <c r="V101" i="42"/>
  <c r="C101" i="42"/>
  <c r="L99" i="42"/>
  <c r="I99" i="42"/>
  <c r="F99" i="42"/>
  <c r="E99" i="42"/>
  <c r="V98" i="42"/>
  <c r="C98" i="42"/>
  <c r="L96" i="42"/>
  <c r="F96" i="42"/>
  <c r="E96" i="42"/>
  <c r="I96" i="42" s="1"/>
  <c r="L95" i="42"/>
  <c r="F95" i="42"/>
  <c r="E95" i="42"/>
  <c r="I95" i="42" s="1"/>
  <c r="L94" i="42"/>
  <c r="F94" i="42"/>
  <c r="E94" i="42"/>
  <c r="I94" i="42" s="1"/>
  <c r="L93" i="42"/>
  <c r="F93" i="42"/>
  <c r="E93" i="42"/>
  <c r="I93" i="42" s="1"/>
  <c r="L92" i="42"/>
  <c r="I92" i="42"/>
  <c r="E92" i="42"/>
  <c r="F92" i="42" s="1"/>
  <c r="L91" i="42"/>
  <c r="I91" i="42"/>
  <c r="E91" i="42"/>
  <c r="F91" i="42" s="1"/>
  <c r="L90" i="42"/>
  <c r="I90" i="42"/>
  <c r="E90" i="42"/>
  <c r="F90" i="42" s="1"/>
  <c r="L89" i="42"/>
  <c r="I89" i="42"/>
  <c r="E89" i="42"/>
  <c r="F89" i="42" s="1"/>
  <c r="L88" i="42"/>
  <c r="I88" i="42"/>
  <c r="E88" i="42"/>
  <c r="F88" i="42" s="1"/>
  <c r="L87" i="42"/>
  <c r="I87" i="42"/>
  <c r="E87" i="42"/>
  <c r="F87" i="42" s="1"/>
  <c r="L86" i="42"/>
  <c r="I86" i="42"/>
  <c r="E86" i="42"/>
  <c r="F86" i="42" s="1"/>
  <c r="V85" i="42"/>
  <c r="C85" i="42"/>
  <c r="L83" i="42"/>
  <c r="I83" i="42"/>
  <c r="F83" i="42"/>
  <c r="E83" i="42"/>
  <c r="L82" i="42"/>
  <c r="I82" i="42"/>
  <c r="F82" i="42"/>
  <c r="E82" i="42"/>
  <c r="V81" i="42"/>
  <c r="C81" i="42"/>
  <c r="L79" i="42"/>
  <c r="F79" i="42"/>
  <c r="E79" i="42"/>
  <c r="I79" i="42" s="1"/>
  <c r="L78" i="42"/>
  <c r="F78" i="42"/>
  <c r="E78" i="42"/>
  <c r="I78" i="42" s="1"/>
  <c r="L77" i="42"/>
  <c r="F77" i="42"/>
  <c r="E77" i="42"/>
  <c r="I77" i="42" s="1"/>
  <c r="L76" i="42"/>
  <c r="F76" i="42"/>
  <c r="E76" i="42"/>
  <c r="I76" i="42" s="1"/>
  <c r="L75" i="42"/>
  <c r="I75" i="42"/>
  <c r="F75" i="42"/>
  <c r="E75" i="42"/>
  <c r="L74" i="42"/>
  <c r="I74" i="42"/>
  <c r="F74" i="42"/>
  <c r="E74" i="42"/>
  <c r="L73" i="42"/>
  <c r="I73" i="42"/>
  <c r="F73" i="42"/>
  <c r="E73" i="42"/>
  <c r="V72" i="42"/>
  <c r="C72" i="42"/>
  <c r="L70" i="42"/>
  <c r="I70" i="42"/>
  <c r="F70" i="42"/>
  <c r="E70" i="42"/>
  <c r="L69" i="42"/>
  <c r="I69" i="42"/>
  <c r="F69" i="42"/>
  <c r="E69" i="42"/>
  <c r="V68" i="42"/>
  <c r="C68" i="42"/>
  <c r="L66" i="42"/>
  <c r="F66" i="42"/>
  <c r="E66" i="42"/>
  <c r="I66" i="42" s="1"/>
  <c r="V65" i="42"/>
  <c r="C65" i="42"/>
  <c r="L63" i="42"/>
  <c r="I63" i="42"/>
  <c r="F63" i="42"/>
  <c r="E63" i="42"/>
  <c r="L62" i="42"/>
  <c r="I62" i="42"/>
  <c r="F62" i="42"/>
  <c r="E62" i="42"/>
  <c r="V61" i="42"/>
  <c r="C61" i="42"/>
  <c r="L59" i="42"/>
  <c r="F59" i="42"/>
  <c r="E59" i="42"/>
  <c r="I59" i="42" s="1"/>
  <c r="V58" i="42"/>
  <c r="C58" i="42"/>
  <c r="L56" i="42"/>
  <c r="I56" i="42"/>
  <c r="F56" i="42"/>
  <c r="E56" i="42"/>
  <c r="V55" i="42"/>
  <c r="C55" i="42"/>
  <c r="L53" i="42"/>
  <c r="F53" i="42"/>
  <c r="E53" i="42"/>
  <c r="I53" i="42" s="1"/>
  <c r="V52" i="42"/>
  <c r="C52" i="42"/>
  <c r="L50" i="42"/>
  <c r="I50" i="42"/>
  <c r="F50" i="42"/>
  <c r="E50" i="42"/>
  <c r="V49" i="42"/>
  <c r="C49" i="42"/>
  <c r="L47" i="42"/>
  <c r="I47" i="42"/>
  <c r="E47" i="42"/>
  <c r="F47" i="42" s="1"/>
  <c r="V46" i="42"/>
  <c r="V159" i="42" s="1"/>
  <c r="C46" i="42"/>
  <c r="L44" i="42"/>
  <c r="I44" i="42"/>
  <c r="F44" i="42"/>
  <c r="E44" i="42"/>
  <c r="L43" i="42"/>
  <c r="I43" i="42"/>
  <c r="F43" i="42"/>
  <c r="E43" i="42"/>
  <c r="L42" i="42"/>
  <c r="I42" i="42"/>
  <c r="F42" i="42"/>
  <c r="E42" i="42"/>
  <c r="L41" i="42"/>
  <c r="I41" i="42"/>
  <c r="F41" i="42"/>
  <c r="E41" i="42"/>
  <c r="L40" i="42"/>
  <c r="I40" i="42"/>
  <c r="F40" i="42"/>
  <c r="E40" i="42"/>
  <c r="L39" i="42"/>
  <c r="I39" i="42"/>
  <c r="F39" i="42"/>
  <c r="E39" i="42"/>
  <c r="L38" i="42"/>
  <c r="I38" i="42"/>
  <c r="F38" i="42"/>
  <c r="E38" i="42"/>
  <c r="L37" i="42"/>
  <c r="I37" i="42"/>
  <c r="F37" i="42"/>
  <c r="E37" i="42"/>
  <c r="L36" i="42"/>
  <c r="I36" i="42"/>
  <c r="F36" i="42"/>
  <c r="E36" i="42"/>
  <c r="L35" i="42"/>
  <c r="I35" i="42"/>
  <c r="F35" i="42"/>
  <c r="E35" i="42"/>
  <c r="V34" i="42"/>
  <c r="C34" i="42"/>
  <c r="C159" i="42" s="1"/>
  <c r="C385" i="42" s="1"/>
  <c r="V24" i="42"/>
  <c r="U24" i="42"/>
  <c r="T24" i="42"/>
  <c r="S24" i="42"/>
  <c r="R24" i="42"/>
  <c r="Q24" i="42"/>
  <c r="P24" i="42"/>
  <c r="O24" i="42"/>
  <c r="C27" i="42" s="1"/>
  <c r="N24" i="42"/>
  <c r="M24" i="42"/>
  <c r="K24" i="42"/>
  <c r="J24" i="42"/>
  <c r="I384" i="42" s="1"/>
  <c r="I395" i="42" s="1"/>
  <c r="H24" i="42"/>
  <c r="G24" i="42"/>
  <c r="F384" i="42" s="1"/>
  <c r="F395" i="42" s="1"/>
  <c r="L22" i="42"/>
  <c r="I22" i="42"/>
  <c r="E22" i="42"/>
  <c r="F22" i="42" s="1"/>
  <c r="C21" i="42"/>
  <c r="C24" i="42" s="1"/>
  <c r="C384" i="42" s="1"/>
  <c r="L19" i="42"/>
  <c r="F19" i="42"/>
  <c r="E19" i="42"/>
  <c r="I19" i="42" s="1"/>
  <c r="L18" i="42"/>
  <c r="I18" i="42"/>
  <c r="E18" i="42"/>
  <c r="F18" i="42" s="1"/>
  <c r="C17" i="42"/>
  <c r="L15" i="42"/>
  <c r="I15" i="42"/>
  <c r="F15" i="42"/>
  <c r="E15" i="42"/>
  <c r="C13" i="42"/>
  <c r="E385" i="42" l="1"/>
  <c r="K395" i="42"/>
  <c r="D392" i="42"/>
  <c r="E384" i="42"/>
  <c r="L395" i="42"/>
  <c r="E386" i="42"/>
  <c r="N395" i="42"/>
  <c r="D384" i="42"/>
  <c r="C256" i="42"/>
  <c r="C387" i="42" s="1"/>
  <c r="C394" i="42" s="1"/>
  <c r="D389" i="42"/>
  <c r="H395" i="42"/>
  <c r="C395" i="42" l="1"/>
  <c r="V436" i="41" l="1"/>
  <c r="U436" i="41"/>
  <c r="T436" i="41"/>
  <c r="S436" i="41"/>
  <c r="R436" i="41"/>
  <c r="Q436" i="41"/>
  <c r="P436" i="41"/>
  <c r="O436" i="41"/>
  <c r="N436" i="41"/>
  <c r="M436" i="41"/>
  <c r="K436" i="41"/>
  <c r="J436" i="41"/>
  <c r="H436" i="41"/>
  <c r="G436" i="41"/>
  <c r="L434" i="41"/>
  <c r="F434" i="41"/>
  <c r="E434" i="41"/>
  <c r="I434" i="41" s="1"/>
  <c r="L433" i="41"/>
  <c r="I433" i="41"/>
  <c r="F433" i="41"/>
  <c r="E433" i="41"/>
  <c r="C432" i="41"/>
  <c r="L430" i="41"/>
  <c r="I430" i="41"/>
  <c r="F430" i="41"/>
  <c r="E430" i="41"/>
  <c r="L429" i="41"/>
  <c r="I429" i="41"/>
  <c r="F429" i="41"/>
  <c r="E429" i="41"/>
  <c r="I428" i="41"/>
  <c r="F428" i="41"/>
  <c r="E428" i="41"/>
  <c r="L428" i="41" s="1"/>
  <c r="I427" i="41"/>
  <c r="F427" i="41"/>
  <c r="E427" i="41"/>
  <c r="L427" i="41" s="1"/>
  <c r="I426" i="41"/>
  <c r="F426" i="41"/>
  <c r="E426" i="41"/>
  <c r="L426" i="41" s="1"/>
  <c r="L425" i="41"/>
  <c r="I425" i="41"/>
  <c r="E425" i="41"/>
  <c r="F425" i="41" s="1"/>
  <c r="L424" i="41"/>
  <c r="I424" i="41"/>
  <c r="E424" i="41"/>
  <c r="F424" i="41" s="1"/>
  <c r="L423" i="41"/>
  <c r="I423" i="41"/>
  <c r="F423" i="41"/>
  <c r="E423" i="41"/>
  <c r="L422" i="41"/>
  <c r="I422" i="41"/>
  <c r="F422" i="41"/>
  <c r="E422" i="41"/>
  <c r="I421" i="41"/>
  <c r="E421" i="41"/>
  <c r="L421" i="41" s="1"/>
  <c r="L420" i="41"/>
  <c r="I420" i="41"/>
  <c r="E420" i="41"/>
  <c r="F420" i="41" s="1"/>
  <c r="L419" i="41"/>
  <c r="I419" i="41"/>
  <c r="E419" i="41"/>
  <c r="F419" i="41" s="1"/>
  <c r="C418" i="41"/>
  <c r="L416" i="41"/>
  <c r="F416" i="41"/>
  <c r="E416" i="41"/>
  <c r="I416" i="41" s="1"/>
  <c r="C415" i="41"/>
  <c r="L413" i="41"/>
  <c r="F413" i="41"/>
  <c r="E413" i="41"/>
  <c r="I413" i="41" s="1"/>
  <c r="L412" i="41"/>
  <c r="F412" i="41"/>
  <c r="E412" i="41"/>
  <c r="I412" i="41" s="1"/>
  <c r="L411" i="41"/>
  <c r="F411" i="41"/>
  <c r="E411" i="41"/>
  <c r="I411" i="41" s="1"/>
  <c r="L410" i="41"/>
  <c r="F410" i="41"/>
  <c r="E410" i="41"/>
  <c r="I410" i="41" s="1"/>
  <c r="L409" i="41"/>
  <c r="F409" i="41"/>
  <c r="E409" i="41"/>
  <c r="I409" i="41" s="1"/>
  <c r="L408" i="41"/>
  <c r="F408" i="41"/>
  <c r="E408" i="41"/>
  <c r="I408" i="41" s="1"/>
  <c r="C407" i="41"/>
  <c r="L405" i="41"/>
  <c r="I405" i="41"/>
  <c r="F405" i="41"/>
  <c r="E405" i="41"/>
  <c r="C404" i="41"/>
  <c r="L402" i="41"/>
  <c r="I402" i="41"/>
  <c r="F402" i="41"/>
  <c r="E402" i="41"/>
  <c r="C401" i="41"/>
  <c r="L399" i="41"/>
  <c r="I399" i="41"/>
  <c r="F399" i="41"/>
  <c r="E399" i="41"/>
  <c r="L398" i="41"/>
  <c r="I398" i="41"/>
  <c r="F398" i="41"/>
  <c r="E398" i="41"/>
  <c r="C397" i="41"/>
  <c r="L395" i="41"/>
  <c r="F395" i="41"/>
  <c r="E395" i="41"/>
  <c r="I395" i="41" s="1"/>
  <c r="L394" i="41"/>
  <c r="F394" i="41"/>
  <c r="E394" i="41"/>
  <c r="I394" i="41" s="1"/>
  <c r="L393" i="41"/>
  <c r="F393" i="41"/>
  <c r="E393" i="41"/>
  <c r="I393" i="41" s="1"/>
  <c r="I392" i="41"/>
  <c r="F392" i="41"/>
  <c r="E392" i="41"/>
  <c r="L392" i="41" s="1"/>
  <c r="L391" i="41"/>
  <c r="I391" i="41"/>
  <c r="E391" i="41"/>
  <c r="F391" i="41" s="1"/>
  <c r="L390" i="41"/>
  <c r="I390" i="41"/>
  <c r="E390" i="41"/>
  <c r="F390" i="41" s="1"/>
  <c r="L389" i="41"/>
  <c r="I389" i="41"/>
  <c r="E389" i="41"/>
  <c r="F389" i="41" s="1"/>
  <c r="L388" i="41"/>
  <c r="I388" i="41"/>
  <c r="E388" i="41"/>
  <c r="F388" i="41" s="1"/>
  <c r="L387" i="41"/>
  <c r="I387" i="41"/>
  <c r="E387" i="41"/>
  <c r="F387" i="41" s="1"/>
  <c r="C386" i="41"/>
  <c r="L383" i="41"/>
  <c r="F383" i="41"/>
  <c r="E383" i="41"/>
  <c r="I383" i="41" s="1"/>
  <c r="C382" i="41"/>
  <c r="L380" i="41"/>
  <c r="I380" i="41"/>
  <c r="F380" i="41"/>
  <c r="E380" i="41"/>
  <c r="L379" i="41"/>
  <c r="I379" i="41"/>
  <c r="F379" i="41"/>
  <c r="E379" i="41"/>
  <c r="I378" i="41"/>
  <c r="F378" i="41"/>
  <c r="E378" i="41"/>
  <c r="L378" i="41" s="1"/>
  <c r="I377" i="41"/>
  <c r="F377" i="41"/>
  <c r="E377" i="41"/>
  <c r="L377" i="41" s="1"/>
  <c r="L376" i="41"/>
  <c r="I376" i="41"/>
  <c r="E376" i="41"/>
  <c r="F376" i="41" s="1"/>
  <c r="L375" i="41"/>
  <c r="I375" i="41"/>
  <c r="E375" i="41"/>
  <c r="F375" i="41" s="1"/>
  <c r="L374" i="41"/>
  <c r="I374" i="41"/>
  <c r="E374" i="41"/>
  <c r="F374" i="41" s="1"/>
  <c r="L373" i="41"/>
  <c r="I373" i="41"/>
  <c r="E373" i="41"/>
  <c r="F373" i="41" s="1"/>
  <c r="L372" i="41"/>
  <c r="I372" i="41"/>
  <c r="E372" i="41"/>
  <c r="F372" i="41" s="1"/>
  <c r="L371" i="41"/>
  <c r="I371" i="41"/>
  <c r="E371" i="41"/>
  <c r="F371" i="41" s="1"/>
  <c r="C370" i="41"/>
  <c r="L367" i="41"/>
  <c r="I367" i="41"/>
  <c r="F367" i="41"/>
  <c r="E367" i="41"/>
  <c r="L366" i="41"/>
  <c r="I366" i="41"/>
  <c r="F366" i="41"/>
  <c r="E366" i="41"/>
  <c r="L365" i="41"/>
  <c r="I365" i="41"/>
  <c r="F365" i="41"/>
  <c r="E365" i="41"/>
  <c r="L364" i="41"/>
  <c r="I364" i="41"/>
  <c r="F364" i="41"/>
  <c r="E364" i="41"/>
  <c r="L363" i="41"/>
  <c r="I363" i="41"/>
  <c r="F363" i="41"/>
  <c r="E363" i="41"/>
  <c r="L362" i="41"/>
  <c r="I362" i="41"/>
  <c r="F362" i="41"/>
  <c r="E362" i="41"/>
  <c r="L361" i="41"/>
  <c r="I361" i="41"/>
  <c r="F361" i="41"/>
  <c r="E361" i="41"/>
  <c r="L360" i="41"/>
  <c r="I360" i="41"/>
  <c r="F360" i="41"/>
  <c r="E360" i="41"/>
  <c r="L359" i="41"/>
  <c r="I359" i="41"/>
  <c r="F359" i="41"/>
  <c r="E359" i="41"/>
  <c r="L358" i="41"/>
  <c r="I358" i="41"/>
  <c r="F358" i="41"/>
  <c r="E358" i="41"/>
  <c r="L357" i="41"/>
  <c r="I357" i="41"/>
  <c r="F357" i="41"/>
  <c r="E357" i="41"/>
  <c r="L356" i="41"/>
  <c r="I356" i="41"/>
  <c r="F356" i="41"/>
  <c r="E356" i="41"/>
  <c r="L355" i="41"/>
  <c r="I355" i="41"/>
  <c r="F355" i="41"/>
  <c r="E355" i="41"/>
  <c r="L354" i="41"/>
  <c r="I354" i="41"/>
  <c r="F354" i="41"/>
  <c r="E354" i="41"/>
  <c r="L353" i="41"/>
  <c r="I353" i="41"/>
  <c r="F353" i="41"/>
  <c r="E353" i="41"/>
  <c r="L352" i="41"/>
  <c r="I352" i="41"/>
  <c r="F352" i="41"/>
  <c r="E352" i="41"/>
  <c r="L351" i="41"/>
  <c r="I351" i="41"/>
  <c r="F351" i="41"/>
  <c r="E351" i="41"/>
  <c r="C350" i="41"/>
  <c r="L348" i="41"/>
  <c r="F348" i="41"/>
  <c r="E348" i="41"/>
  <c r="I348" i="41" s="1"/>
  <c r="L347" i="41"/>
  <c r="F347" i="41"/>
  <c r="E347" i="41"/>
  <c r="I347" i="41" s="1"/>
  <c r="L346" i="41"/>
  <c r="F346" i="41"/>
  <c r="E346" i="41"/>
  <c r="I346" i="41" s="1"/>
  <c r="L345" i="41"/>
  <c r="F345" i="41"/>
  <c r="E345" i="41"/>
  <c r="I345" i="41" s="1"/>
  <c r="L344" i="41"/>
  <c r="I344" i="41"/>
  <c r="E344" i="41"/>
  <c r="F344" i="41" s="1"/>
  <c r="L343" i="41"/>
  <c r="F343" i="41"/>
  <c r="E343" i="41"/>
  <c r="I343" i="41" s="1"/>
  <c r="L342" i="41"/>
  <c r="F342" i="41"/>
  <c r="E342" i="41"/>
  <c r="I342" i="41" s="1"/>
  <c r="L341" i="41"/>
  <c r="I341" i="41"/>
  <c r="E341" i="41"/>
  <c r="F341" i="41" s="1"/>
  <c r="L340" i="41"/>
  <c r="I340" i="41"/>
  <c r="E340" i="41"/>
  <c r="F340" i="41" s="1"/>
  <c r="L339" i="41"/>
  <c r="F339" i="41"/>
  <c r="E339" i="41"/>
  <c r="I339" i="41" s="1"/>
  <c r="L338" i="41"/>
  <c r="I338" i="41"/>
  <c r="E338" i="41"/>
  <c r="F338" i="41" s="1"/>
  <c r="I337" i="41"/>
  <c r="F337" i="41"/>
  <c r="E337" i="41"/>
  <c r="L337" i="41" s="1"/>
  <c r="L336" i="41"/>
  <c r="I336" i="41"/>
  <c r="E336" i="41"/>
  <c r="F336" i="41" s="1"/>
  <c r="I335" i="41"/>
  <c r="F335" i="41"/>
  <c r="E335" i="41"/>
  <c r="L335" i="41" s="1"/>
  <c r="L334" i="41"/>
  <c r="I334" i="41"/>
  <c r="E334" i="41"/>
  <c r="F334" i="41" s="1"/>
  <c r="L333" i="41"/>
  <c r="I333" i="41"/>
  <c r="E333" i="41"/>
  <c r="F333" i="41" s="1"/>
  <c r="L332" i="41"/>
  <c r="I332" i="41"/>
  <c r="E332" i="41"/>
  <c r="F332" i="41" s="1"/>
  <c r="L331" i="41"/>
  <c r="I331" i="41"/>
  <c r="E331" i="41"/>
  <c r="F331" i="41" s="1"/>
  <c r="L330" i="41"/>
  <c r="I330" i="41"/>
  <c r="E330" i="41"/>
  <c r="F330" i="41" s="1"/>
  <c r="L329" i="41"/>
  <c r="I329" i="41"/>
  <c r="E329" i="41"/>
  <c r="F329" i="41" s="1"/>
  <c r="L328" i="41"/>
  <c r="I328" i="41"/>
  <c r="E328" i="41"/>
  <c r="F328" i="41" s="1"/>
  <c r="L327" i="41"/>
  <c r="I327" i="41"/>
  <c r="E327" i="41"/>
  <c r="F327" i="41" s="1"/>
  <c r="L326" i="41"/>
  <c r="I326" i="41"/>
  <c r="E326" i="41"/>
  <c r="F326" i="41" s="1"/>
  <c r="L325" i="41"/>
  <c r="I325" i="41"/>
  <c r="E325" i="41"/>
  <c r="F325" i="41" s="1"/>
  <c r="L324" i="41"/>
  <c r="I324" i="41"/>
  <c r="E324" i="41"/>
  <c r="F324" i="41" s="1"/>
  <c r="L323" i="41"/>
  <c r="I323" i="41"/>
  <c r="E323" i="41"/>
  <c r="F323" i="41" s="1"/>
  <c r="L322" i="41"/>
  <c r="I322" i="41"/>
  <c r="E322" i="41"/>
  <c r="F322" i="41" s="1"/>
  <c r="L321" i="41"/>
  <c r="E321" i="41"/>
  <c r="C320" i="41"/>
  <c r="L318" i="41"/>
  <c r="I318" i="41"/>
  <c r="F318" i="41"/>
  <c r="E318" i="41"/>
  <c r="L317" i="41"/>
  <c r="I317" i="41"/>
  <c r="F317" i="41"/>
  <c r="E317" i="41"/>
  <c r="L316" i="41"/>
  <c r="I316" i="41"/>
  <c r="F316" i="41"/>
  <c r="E316" i="41"/>
  <c r="L315" i="41"/>
  <c r="I315" i="41"/>
  <c r="F315" i="41"/>
  <c r="E315" i="41"/>
  <c r="L314" i="41"/>
  <c r="I314" i="41"/>
  <c r="F314" i="41"/>
  <c r="E314" i="41"/>
  <c r="L313" i="41"/>
  <c r="I313" i="41"/>
  <c r="F313" i="41"/>
  <c r="E313" i="41"/>
  <c r="L312" i="41"/>
  <c r="I312" i="41"/>
  <c r="F312" i="41"/>
  <c r="E312" i="41"/>
  <c r="L311" i="41"/>
  <c r="I311" i="41"/>
  <c r="F311" i="41"/>
  <c r="E311" i="41"/>
  <c r="L310" i="41"/>
  <c r="I310" i="41"/>
  <c r="F310" i="41"/>
  <c r="E310" i="41"/>
  <c r="L309" i="41"/>
  <c r="I309" i="41"/>
  <c r="F309" i="41"/>
  <c r="E309" i="41"/>
  <c r="L308" i="41"/>
  <c r="I308" i="41"/>
  <c r="F308" i="41"/>
  <c r="E308" i="41"/>
  <c r="L307" i="41"/>
  <c r="I307" i="41"/>
  <c r="F307" i="41"/>
  <c r="E307" i="41"/>
  <c r="L306" i="41"/>
  <c r="I306" i="41"/>
  <c r="F306" i="41"/>
  <c r="E306" i="41"/>
  <c r="L305" i="41"/>
  <c r="I305" i="41"/>
  <c r="F305" i="41"/>
  <c r="E305" i="41"/>
  <c r="L304" i="41"/>
  <c r="I304" i="41"/>
  <c r="F304" i="41"/>
  <c r="E304" i="41"/>
  <c r="L303" i="41"/>
  <c r="I303" i="41"/>
  <c r="F303" i="41"/>
  <c r="E303" i="41"/>
  <c r="L302" i="41"/>
  <c r="I302" i="41"/>
  <c r="F302" i="41"/>
  <c r="E302" i="41"/>
  <c r="L301" i="41"/>
  <c r="I301" i="41"/>
  <c r="F301" i="41"/>
  <c r="E301" i="41"/>
  <c r="L300" i="41"/>
  <c r="I300" i="41"/>
  <c r="F300" i="41"/>
  <c r="E300" i="41"/>
  <c r="L299" i="41"/>
  <c r="I299" i="41"/>
  <c r="F299" i="41"/>
  <c r="E299" i="41"/>
  <c r="L298" i="41"/>
  <c r="I298" i="41"/>
  <c r="F298" i="41"/>
  <c r="E298" i="41"/>
  <c r="L297" i="41"/>
  <c r="F297" i="41"/>
  <c r="E297" i="41"/>
  <c r="I297" i="41" s="1"/>
  <c r="L296" i="41"/>
  <c r="I296" i="41"/>
  <c r="F296" i="41"/>
  <c r="E296" i="41"/>
  <c r="L295" i="41"/>
  <c r="F295" i="41"/>
  <c r="E295" i="41"/>
  <c r="I295" i="41" s="1"/>
  <c r="L294" i="41"/>
  <c r="I294" i="41"/>
  <c r="F294" i="41"/>
  <c r="E294" i="41"/>
  <c r="L293" i="41"/>
  <c r="I293" i="41"/>
  <c r="F293" i="41"/>
  <c r="E293" i="41"/>
  <c r="L292" i="41"/>
  <c r="I292" i="41"/>
  <c r="F292" i="41"/>
  <c r="E292" i="41"/>
  <c r="L291" i="41"/>
  <c r="I291" i="41"/>
  <c r="F291" i="41"/>
  <c r="E291" i="41"/>
  <c r="L290" i="41"/>
  <c r="I290" i="41"/>
  <c r="F290" i="41"/>
  <c r="E290" i="41"/>
  <c r="L289" i="41"/>
  <c r="I289" i="41"/>
  <c r="F289" i="41"/>
  <c r="E289" i="41"/>
  <c r="L288" i="41"/>
  <c r="I288" i="41"/>
  <c r="F288" i="41"/>
  <c r="E288" i="41"/>
  <c r="L287" i="41"/>
  <c r="I287" i="41"/>
  <c r="F287" i="41"/>
  <c r="E287" i="41"/>
  <c r="L286" i="41"/>
  <c r="I286" i="41"/>
  <c r="F286" i="41"/>
  <c r="E286" i="41"/>
  <c r="L285" i="41"/>
  <c r="I285" i="41"/>
  <c r="F285" i="41"/>
  <c r="E285" i="41"/>
  <c r="L284" i="41"/>
  <c r="I284" i="41"/>
  <c r="F284" i="41"/>
  <c r="E284" i="41"/>
  <c r="C283" i="41"/>
  <c r="L281" i="41"/>
  <c r="I281" i="41"/>
  <c r="F281" i="41"/>
  <c r="E281" i="41"/>
  <c r="L280" i="41"/>
  <c r="I280" i="41"/>
  <c r="F280" i="41"/>
  <c r="E280" i="41"/>
  <c r="L279" i="41"/>
  <c r="I279" i="41"/>
  <c r="F279" i="41"/>
  <c r="E279" i="41"/>
  <c r="L278" i="41"/>
  <c r="I278" i="41"/>
  <c r="F278" i="41"/>
  <c r="E278" i="41"/>
  <c r="L277" i="41"/>
  <c r="I277" i="41"/>
  <c r="E277" i="41"/>
  <c r="F277" i="41" s="1"/>
  <c r="L276" i="41"/>
  <c r="I276" i="41"/>
  <c r="E276" i="41"/>
  <c r="F276" i="41" s="1"/>
  <c r="L275" i="41"/>
  <c r="I275" i="41"/>
  <c r="F275" i="41"/>
  <c r="E275" i="41"/>
  <c r="L274" i="41"/>
  <c r="I274" i="41"/>
  <c r="E274" i="41"/>
  <c r="F274" i="41" s="1"/>
  <c r="L273" i="41"/>
  <c r="I273" i="41"/>
  <c r="E273" i="41"/>
  <c r="F273" i="41" s="1"/>
  <c r="L272" i="41"/>
  <c r="I272" i="41"/>
  <c r="F272" i="41"/>
  <c r="E272" i="41"/>
  <c r="L271" i="41"/>
  <c r="I271" i="41"/>
  <c r="F271" i="41"/>
  <c r="E271" i="41"/>
  <c r="L270" i="41"/>
  <c r="I270" i="41"/>
  <c r="F270" i="41"/>
  <c r="E270" i="41"/>
  <c r="L269" i="41"/>
  <c r="I269" i="41"/>
  <c r="F269" i="41"/>
  <c r="E269" i="41"/>
  <c r="L268" i="41"/>
  <c r="I268" i="41"/>
  <c r="E268" i="41"/>
  <c r="F268" i="41" s="1"/>
  <c r="L267" i="41"/>
  <c r="I267" i="41"/>
  <c r="E267" i="41"/>
  <c r="F267" i="41" s="1"/>
  <c r="L266" i="41"/>
  <c r="I266" i="41"/>
  <c r="E266" i="41"/>
  <c r="F266" i="41" s="1"/>
  <c r="L265" i="41"/>
  <c r="I265" i="41"/>
  <c r="E265" i="41"/>
  <c r="F265" i="41" s="1"/>
  <c r="L264" i="41"/>
  <c r="I264" i="41"/>
  <c r="E264" i="41"/>
  <c r="F264" i="41" s="1"/>
  <c r="L263" i="41"/>
  <c r="I263" i="41"/>
  <c r="E263" i="41"/>
  <c r="F263" i="41" s="1"/>
  <c r="L262" i="41"/>
  <c r="I262" i="41"/>
  <c r="E262" i="41"/>
  <c r="F262" i="41" s="1"/>
  <c r="L261" i="41"/>
  <c r="I261" i="41"/>
  <c r="E261" i="41"/>
  <c r="F261" i="41" s="1"/>
  <c r="L260" i="41"/>
  <c r="I260" i="41"/>
  <c r="E260" i="41"/>
  <c r="F260" i="41" s="1"/>
  <c r="L259" i="41"/>
  <c r="I259" i="41"/>
  <c r="E259" i="41"/>
  <c r="F259" i="41" s="1"/>
  <c r="L258" i="41"/>
  <c r="I258" i="41"/>
  <c r="E258" i="41"/>
  <c r="F258" i="41" s="1"/>
  <c r="C257" i="41"/>
  <c r="L255" i="41"/>
  <c r="I255" i="41"/>
  <c r="F255" i="41"/>
  <c r="E255" i="41"/>
  <c r="C254" i="41"/>
  <c r="L252" i="41"/>
  <c r="F252" i="41"/>
  <c r="E252" i="41"/>
  <c r="I252" i="41" s="1"/>
  <c r="L251" i="41"/>
  <c r="I251" i="41"/>
  <c r="E251" i="41"/>
  <c r="F251" i="41" s="1"/>
  <c r="L250" i="41"/>
  <c r="I250" i="41"/>
  <c r="E250" i="41"/>
  <c r="F250" i="41" s="1"/>
  <c r="L249" i="41"/>
  <c r="I249" i="41"/>
  <c r="E249" i="41"/>
  <c r="F249" i="41" s="1"/>
  <c r="L248" i="41"/>
  <c r="I248" i="41"/>
  <c r="E248" i="41"/>
  <c r="F248" i="41" s="1"/>
  <c r="L247" i="41"/>
  <c r="I247" i="41"/>
  <c r="E247" i="41"/>
  <c r="F247" i="41" s="1"/>
  <c r="L246" i="41"/>
  <c r="I246" i="41"/>
  <c r="E246" i="41"/>
  <c r="F246" i="41" s="1"/>
  <c r="L245" i="41"/>
  <c r="I245" i="41"/>
  <c r="E245" i="41"/>
  <c r="F245" i="41" s="1"/>
  <c r="C244" i="41"/>
  <c r="L242" i="41"/>
  <c r="F242" i="41"/>
  <c r="E242" i="41"/>
  <c r="I242" i="41" s="1"/>
  <c r="C241" i="41"/>
  <c r="L239" i="41"/>
  <c r="I239" i="41"/>
  <c r="F239" i="41"/>
  <c r="E239" i="41"/>
  <c r="L238" i="41"/>
  <c r="I238" i="41"/>
  <c r="F238" i="41"/>
  <c r="E238" i="41"/>
  <c r="L237" i="41"/>
  <c r="I237" i="41"/>
  <c r="F237" i="41"/>
  <c r="E237" i="41"/>
  <c r="L236" i="41"/>
  <c r="I236" i="41"/>
  <c r="F236" i="41"/>
  <c r="E236" i="41"/>
  <c r="L235" i="41"/>
  <c r="I235" i="41"/>
  <c r="F235" i="41"/>
  <c r="E235" i="41"/>
  <c r="L234" i="41"/>
  <c r="I234" i="41"/>
  <c r="F234" i="41"/>
  <c r="E234" i="41"/>
  <c r="L233" i="41"/>
  <c r="I233" i="41"/>
  <c r="F233" i="41"/>
  <c r="E233" i="41"/>
  <c r="L232" i="41"/>
  <c r="I232" i="41"/>
  <c r="F232" i="41"/>
  <c r="E232" i="41"/>
  <c r="L231" i="41"/>
  <c r="I231" i="41"/>
  <c r="F231" i="41"/>
  <c r="E231" i="41"/>
  <c r="L230" i="41"/>
  <c r="I230" i="41"/>
  <c r="F230" i="41"/>
  <c r="E230" i="41"/>
  <c r="L229" i="41"/>
  <c r="I229" i="41"/>
  <c r="F229" i="41"/>
  <c r="E229" i="41"/>
  <c r="L228" i="41"/>
  <c r="I228" i="41"/>
  <c r="F228" i="41"/>
  <c r="E228" i="41"/>
  <c r="L227" i="41"/>
  <c r="I227" i="41"/>
  <c r="F227" i="41"/>
  <c r="E227" i="41"/>
  <c r="L226" i="41"/>
  <c r="I226" i="41"/>
  <c r="F226" i="41"/>
  <c r="E226" i="41"/>
  <c r="L225" i="41"/>
  <c r="I225" i="41"/>
  <c r="F225" i="41"/>
  <c r="E225" i="41"/>
  <c r="L224" i="41"/>
  <c r="I224" i="41"/>
  <c r="F224" i="41"/>
  <c r="E224" i="41"/>
  <c r="L223" i="41"/>
  <c r="I223" i="41"/>
  <c r="F223" i="41"/>
  <c r="E223" i="41"/>
  <c r="L222" i="41"/>
  <c r="I222" i="41"/>
  <c r="F222" i="41"/>
  <c r="E222" i="41"/>
  <c r="L221" i="41"/>
  <c r="I221" i="41"/>
  <c r="F221" i="41"/>
  <c r="E221" i="41"/>
  <c r="L220" i="41"/>
  <c r="I220" i="41"/>
  <c r="F220" i="41"/>
  <c r="E220" i="41"/>
  <c r="L219" i="41"/>
  <c r="I219" i="41"/>
  <c r="F219" i="41"/>
  <c r="E219" i="41"/>
  <c r="L218" i="41"/>
  <c r="I218" i="41"/>
  <c r="E218" i="41"/>
  <c r="F218" i="41" s="1"/>
  <c r="I217" i="41"/>
  <c r="F217" i="41"/>
  <c r="E217" i="41"/>
  <c r="L217" i="41" s="1"/>
  <c r="I216" i="41"/>
  <c r="F216" i="41"/>
  <c r="E216" i="41"/>
  <c r="L216" i="41" s="1"/>
  <c r="I215" i="41"/>
  <c r="F215" i="41"/>
  <c r="E215" i="41"/>
  <c r="L215" i="41" s="1"/>
  <c r="I214" i="41"/>
  <c r="F214" i="41"/>
  <c r="E214" i="41"/>
  <c r="L214" i="41" s="1"/>
  <c r="I213" i="41"/>
  <c r="F213" i="41"/>
  <c r="E213" i="41"/>
  <c r="L213" i="41" s="1"/>
  <c r="I212" i="41"/>
  <c r="F212" i="41"/>
  <c r="E212" i="41"/>
  <c r="L212" i="41" s="1"/>
  <c r="I211" i="41"/>
  <c r="F211" i="41"/>
  <c r="E211" i="41"/>
  <c r="L211" i="41" s="1"/>
  <c r="I210" i="41"/>
  <c r="F210" i="41"/>
  <c r="E210" i="41"/>
  <c r="L210" i="41" s="1"/>
  <c r="I209" i="41"/>
  <c r="F209" i="41"/>
  <c r="E209" i="41"/>
  <c r="L209" i="41" s="1"/>
  <c r="I208" i="41"/>
  <c r="F208" i="41"/>
  <c r="E208" i="41"/>
  <c r="L208" i="41" s="1"/>
  <c r="I207" i="41"/>
  <c r="F207" i="41"/>
  <c r="E207" i="41"/>
  <c r="L207" i="41" s="1"/>
  <c r="I206" i="41"/>
  <c r="F206" i="41"/>
  <c r="E206" i="41"/>
  <c r="L206" i="41" s="1"/>
  <c r="I205" i="41"/>
  <c r="F205" i="41"/>
  <c r="E205" i="41"/>
  <c r="L205" i="41" s="1"/>
  <c r="L204" i="41"/>
  <c r="I204" i="41"/>
  <c r="E204" i="41"/>
  <c r="F204" i="41" s="1"/>
  <c r="L203" i="41"/>
  <c r="I203" i="41"/>
  <c r="E203" i="41"/>
  <c r="F203" i="41" s="1"/>
  <c r="L202" i="41"/>
  <c r="I202" i="41"/>
  <c r="E202" i="41"/>
  <c r="F202" i="41" s="1"/>
  <c r="L201" i="41"/>
  <c r="I201" i="41"/>
  <c r="E201" i="41"/>
  <c r="F201" i="41" s="1"/>
  <c r="L200" i="41"/>
  <c r="I200" i="41"/>
  <c r="E200" i="41"/>
  <c r="F200" i="41" s="1"/>
  <c r="E199" i="41"/>
  <c r="F199" i="41" s="1"/>
  <c r="L198" i="41"/>
  <c r="I198" i="41"/>
  <c r="E198" i="41"/>
  <c r="F198" i="41" s="1"/>
  <c r="L197" i="41"/>
  <c r="I197" i="41"/>
  <c r="E197" i="41"/>
  <c r="F197" i="41" s="1"/>
  <c r="L196" i="41"/>
  <c r="I196" i="41"/>
  <c r="E196" i="41"/>
  <c r="F196" i="41" s="1"/>
  <c r="L195" i="41"/>
  <c r="I195" i="41"/>
  <c r="E195" i="41"/>
  <c r="F195" i="41" s="1"/>
  <c r="L194" i="41"/>
  <c r="I194" i="41"/>
  <c r="E194" i="41"/>
  <c r="F194" i="41" s="1"/>
  <c r="L193" i="41"/>
  <c r="I193" i="41"/>
  <c r="E193" i="41"/>
  <c r="F193" i="41" s="1"/>
  <c r="L192" i="41"/>
  <c r="I192" i="41"/>
  <c r="E192" i="41"/>
  <c r="F192" i="41" s="1"/>
  <c r="L191" i="41"/>
  <c r="I191" i="41"/>
  <c r="E191" i="41"/>
  <c r="F191" i="41" s="1"/>
  <c r="L190" i="41"/>
  <c r="I190" i="41"/>
  <c r="E190" i="41"/>
  <c r="F190" i="41" s="1"/>
  <c r="L189" i="41"/>
  <c r="I189" i="41"/>
  <c r="E189" i="41"/>
  <c r="F189" i="41" s="1"/>
  <c r="L188" i="41"/>
  <c r="I188" i="41"/>
  <c r="E188" i="41"/>
  <c r="F188" i="41" s="1"/>
  <c r="L187" i="41"/>
  <c r="F187" i="41"/>
  <c r="E187" i="41"/>
  <c r="I187" i="41" s="1"/>
  <c r="L186" i="41"/>
  <c r="I186" i="41"/>
  <c r="E186" i="41"/>
  <c r="F186" i="41" s="1"/>
  <c r="L185" i="41"/>
  <c r="F185" i="41"/>
  <c r="E185" i="41"/>
  <c r="I185" i="41" s="1"/>
  <c r="L184" i="41"/>
  <c r="I184" i="41"/>
  <c r="E184" i="41"/>
  <c r="F184" i="41" s="1"/>
  <c r="L183" i="41"/>
  <c r="I183" i="41"/>
  <c r="E183" i="41"/>
  <c r="F183" i="41" s="1"/>
  <c r="L182" i="41"/>
  <c r="I182" i="41"/>
  <c r="E182" i="41"/>
  <c r="F182" i="41" s="1"/>
  <c r="C181" i="41"/>
  <c r="L179" i="41"/>
  <c r="F179" i="41"/>
  <c r="E179" i="41"/>
  <c r="I179" i="41" s="1"/>
  <c r="C178" i="41"/>
  <c r="L176" i="41"/>
  <c r="I176" i="41"/>
  <c r="F176" i="41"/>
  <c r="E176" i="41"/>
  <c r="L175" i="41"/>
  <c r="I175" i="41"/>
  <c r="F175" i="41"/>
  <c r="E175" i="41"/>
  <c r="L174" i="41"/>
  <c r="I174" i="41"/>
  <c r="F174" i="41"/>
  <c r="E174" i="41"/>
  <c r="L173" i="41"/>
  <c r="I173" i="41"/>
  <c r="F173" i="41"/>
  <c r="E173" i="41"/>
  <c r="L172" i="41"/>
  <c r="I172" i="41"/>
  <c r="F172" i="41"/>
  <c r="E172" i="41"/>
  <c r="L171" i="41"/>
  <c r="I171" i="41"/>
  <c r="F171" i="41"/>
  <c r="E171" i="41"/>
  <c r="L170" i="41"/>
  <c r="I170" i="41"/>
  <c r="F170" i="41"/>
  <c r="E170" i="41"/>
  <c r="C169" i="41"/>
  <c r="L167" i="41"/>
  <c r="I167" i="41"/>
  <c r="F167" i="41"/>
  <c r="E167" i="41"/>
  <c r="L166" i="41"/>
  <c r="I166" i="41"/>
  <c r="F166" i="41"/>
  <c r="E166" i="41"/>
  <c r="L165" i="41"/>
  <c r="I165" i="41"/>
  <c r="F165" i="41"/>
  <c r="E165" i="41"/>
  <c r="L164" i="41"/>
  <c r="I164" i="41"/>
  <c r="F164" i="41"/>
  <c r="E164" i="41"/>
  <c r="L163" i="41"/>
  <c r="I163" i="41"/>
  <c r="F163" i="41"/>
  <c r="E163" i="41"/>
  <c r="L162" i="41"/>
  <c r="I162" i="41"/>
  <c r="F162" i="41"/>
  <c r="E162" i="41"/>
  <c r="L161" i="41"/>
  <c r="I161" i="41"/>
  <c r="F161" i="41"/>
  <c r="E161" i="41"/>
  <c r="L160" i="41"/>
  <c r="I160" i="41"/>
  <c r="F160" i="41"/>
  <c r="E160" i="41"/>
  <c r="L159" i="41"/>
  <c r="I159" i="41"/>
  <c r="F159" i="41"/>
  <c r="E159" i="41"/>
  <c r="L158" i="41"/>
  <c r="I158" i="41"/>
  <c r="F158" i="41"/>
  <c r="E158" i="41"/>
  <c r="L157" i="41"/>
  <c r="I157" i="41"/>
  <c r="F157" i="41"/>
  <c r="E157" i="41"/>
  <c r="L156" i="41"/>
  <c r="I156" i="41"/>
  <c r="F156" i="41"/>
  <c r="E156" i="41"/>
  <c r="L155" i="41"/>
  <c r="I155" i="41"/>
  <c r="F155" i="41"/>
  <c r="E155" i="41"/>
  <c r="L154" i="41"/>
  <c r="I154" i="41"/>
  <c r="F154" i="41"/>
  <c r="E154" i="41"/>
  <c r="L153" i="41"/>
  <c r="I153" i="41"/>
  <c r="F153" i="41"/>
  <c r="E153" i="41"/>
  <c r="L152" i="41"/>
  <c r="I152" i="41"/>
  <c r="F152" i="41"/>
  <c r="E152" i="41"/>
  <c r="L151" i="41"/>
  <c r="I151" i="41"/>
  <c r="F151" i="41"/>
  <c r="E151" i="41"/>
  <c r="L150" i="41"/>
  <c r="I150" i="41"/>
  <c r="F150" i="41"/>
  <c r="E150" i="41"/>
  <c r="L149" i="41"/>
  <c r="I149" i="41"/>
  <c r="F149" i="41"/>
  <c r="E149" i="41"/>
  <c r="L148" i="41"/>
  <c r="I148" i="41"/>
  <c r="F148" i="41"/>
  <c r="E148" i="41"/>
  <c r="L147" i="41"/>
  <c r="I147" i="41"/>
  <c r="F147" i="41"/>
  <c r="E147" i="41"/>
  <c r="L146" i="41"/>
  <c r="I146" i="41"/>
  <c r="F146" i="41"/>
  <c r="E146" i="41"/>
  <c r="L145" i="41"/>
  <c r="I145" i="41"/>
  <c r="F145" i="41"/>
  <c r="E145" i="41"/>
  <c r="L144" i="41"/>
  <c r="I144" i="41"/>
  <c r="F144" i="41"/>
  <c r="E144" i="41"/>
  <c r="L143" i="41"/>
  <c r="I143" i="41"/>
  <c r="F143" i="41"/>
  <c r="E143" i="41"/>
  <c r="L142" i="41"/>
  <c r="I142" i="41"/>
  <c r="F142" i="41"/>
  <c r="E142" i="41"/>
  <c r="L141" i="41"/>
  <c r="I141" i="41"/>
  <c r="F141" i="41"/>
  <c r="E141" i="41"/>
  <c r="L140" i="41"/>
  <c r="F140" i="41"/>
  <c r="E140" i="41"/>
  <c r="I140" i="41" s="1"/>
  <c r="L139" i="41"/>
  <c r="I139" i="41"/>
  <c r="F139" i="41"/>
  <c r="E139" i="41"/>
  <c r="L138" i="41"/>
  <c r="I138" i="41"/>
  <c r="F138" i="41"/>
  <c r="E138" i="41"/>
  <c r="L137" i="41"/>
  <c r="I137" i="41"/>
  <c r="F137" i="41"/>
  <c r="E137" i="41"/>
  <c r="L136" i="41"/>
  <c r="I136" i="41"/>
  <c r="F136" i="41"/>
  <c r="E136" i="41"/>
  <c r="L135" i="41"/>
  <c r="F135" i="41"/>
  <c r="E135" i="41"/>
  <c r="I135" i="41" s="1"/>
  <c r="L134" i="41"/>
  <c r="I134" i="41"/>
  <c r="F134" i="41"/>
  <c r="E134" i="41"/>
  <c r="L133" i="41"/>
  <c r="I133" i="41"/>
  <c r="F133" i="41"/>
  <c r="E133" i="41"/>
  <c r="L132" i="41"/>
  <c r="I132" i="41"/>
  <c r="F132" i="41"/>
  <c r="E132" i="41"/>
  <c r="L131" i="41"/>
  <c r="I131" i="41"/>
  <c r="F131" i="41"/>
  <c r="E131" i="41"/>
  <c r="L130" i="41"/>
  <c r="I130" i="41"/>
  <c r="F130" i="41"/>
  <c r="E130" i="41"/>
  <c r="L129" i="41"/>
  <c r="I129" i="41"/>
  <c r="F129" i="41"/>
  <c r="E129" i="41"/>
  <c r="L128" i="41"/>
  <c r="I128" i="41"/>
  <c r="F128" i="41"/>
  <c r="E128" i="41"/>
  <c r="L127" i="41"/>
  <c r="I127" i="41"/>
  <c r="F127" i="41"/>
  <c r="E127" i="41"/>
  <c r="L126" i="41"/>
  <c r="I126" i="41"/>
  <c r="F126" i="41"/>
  <c r="E126" i="41"/>
  <c r="L125" i="41"/>
  <c r="I125" i="41"/>
  <c r="F125" i="41"/>
  <c r="E125" i="41"/>
  <c r="L124" i="41"/>
  <c r="I124" i="41"/>
  <c r="F124" i="41"/>
  <c r="E124" i="41"/>
  <c r="L123" i="41"/>
  <c r="I123" i="41"/>
  <c r="F123" i="41"/>
  <c r="E123" i="41"/>
  <c r="L122" i="41"/>
  <c r="I122" i="41"/>
  <c r="F122" i="41"/>
  <c r="E122" i="41"/>
  <c r="L121" i="41"/>
  <c r="I121" i="41"/>
  <c r="F121" i="41"/>
  <c r="E121" i="41"/>
  <c r="L120" i="41"/>
  <c r="I120" i="41"/>
  <c r="F120" i="41"/>
  <c r="E120" i="41"/>
  <c r="L119" i="41"/>
  <c r="I119" i="41"/>
  <c r="F119" i="41"/>
  <c r="E119" i="41"/>
  <c r="L118" i="41"/>
  <c r="I118" i="41"/>
  <c r="F118" i="41"/>
  <c r="E118" i="41"/>
  <c r="C117" i="41"/>
  <c r="L115" i="41"/>
  <c r="I115" i="41"/>
  <c r="F115" i="41"/>
  <c r="E115" i="41"/>
  <c r="L114" i="41"/>
  <c r="I114" i="41"/>
  <c r="F114" i="41"/>
  <c r="E114" i="41"/>
  <c r="L113" i="41"/>
  <c r="I113" i="41"/>
  <c r="F113" i="41"/>
  <c r="E113" i="41"/>
  <c r="L112" i="41"/>
  <c r="I112" i="41"/>
  <c r="F112" i="41"/>
  <c r="E112" i="41"/>
  <c r="L111" i="41"/>
  <c r="I111" i="41"/>
  <c r="F111" i="41"/>
  <c r="E111" i="41"/>
  <c r="L110" i="41"/>
  <c r="I110" i="41"/>
  <c r="F110" i="41"/>
  <c r="E110" i="41"/>
  <c r="L109" i="41"/>
  <c r="I109" i="41"/>
  <c r="F109" i="41"/>
  <c r="E109" i="41"/>
  <c r="C108" i="41"/>
  <c r="L106" i="41"/>
  <c r="I106" i="41"/>
  <c r="F106" i="41"/>
  <c r="E106" i="41"/>
  <c r="L105" i="41"/>
  <c r="I105" i="41"/>
  <c r="F105" i="41"/>
  <c r="E105" i="41"/>
  <c r="L104" i="41"/>
  <c r="I104" i="41"/>
  <c r="F104" i="41"/>
  <c r="E104" i="41"/>
  <c r="C103" i="41"/>
  <c r="L101" i="41"/>
  <c r="F101" i="41"/>
  <c r="E101" i="41"/>
  <c r="I101" i="41" s="1"/>
  <c r="C100" i="41"/>
  <c r="L98" i="41"/>
  <c r="F98" i="41"/>
  <c r="E98" i="41"/>
  <c r="I98" i="41" s="1"/>
  <c r="L97" i="41"/>
  <c r="F97" i="41"/>
  <c r="E97" i="41"/>
  <c r="I97" i="41" s="1"/>
  <c r="L96" i="41"/>
  <c r="I96" i="41"/>
  <c r="F96" i="41"/>
  <c r="E96" i="41"/>
  <c r="L95" i="41"/>
  <c r="I95" i="41"/>
  <c r="F95" i="41"/>
  <c r="E95" i="41"/>
  <c r="L94" i="41"/>
  <c r="I94" i="41"/>
  <c r="F94" i="41"/>
  <c r="E94" i="41"/>
  <c r="L93" i="41"/>
  <c r="I93" i="41"/>
  <c r="F93" i="41"/>
  <c r="E93" i="41"/>
  <c r="L92" i="41"/>
  <c r="I92" i="41"/>
  <c r="F92" i="41"/>
  <c r="E92" i="41"/>
  <c r="C91" i="41"/>
  <c r="L89" i="41"/>
  <c r="F89" i="41"/>
  <c r="E89" i="41"/>
  <c r="I89" i="41" s="1"/>
  <c r="L88" i="41"/>
  <c r="I88" i="41"/>
  <c r="E88" i="41"/>
  <c r="F88" i="41" s="1"/>
  <c r="C87" i="41"/>
  <c r="L85" i="41"/>
  <c r="I85" i="41"/>
  <c r="F85" i="41"/>
  <c r="E85" i="41"/>
  <c r="L84" i="41"/>
  <c r="I84" i="41"/>
  <c r="F84" i="41"/>
  <c r="E84" i="41"/>
  <c r="L83" i="41"/>
  <c r="I83" i="41"/>
  <c r="F83" i="41"/>
  <c r="E83" i="41"/>
  <c r="L82" i="41"/>
  <c r="I82" i="41"/>
  <c r="F82" i="41"/>
  <c r="E82" i="41"/>
  <c r="C81" i="41"/>
  <c r="L79" i="41"/>
  <c r="F79" i="41"/>
  <c r="E79" i="41"/>
  <c r="I79" i="41" s="1"/>
  <c r="C78" i="41"/>
  <c r="L76" i="41"/>
  <c r="F76" i="41"/>
  <c r="E76" i="41"/>
  <c r="I76" i="41" s="1"/>
  <c r="C75" i="41"/>
  <c r="L73" i="41"/>
  <c r="I73" i="41"/>
  <c r="F73" i="41"/>
  <c r="E73" i="41"/>
  <c r="L72" i="41"/>
  <c r="I72" i="41"/>
  <c r="F72" i="41"/>
  <c r="E72" i="41"/>
  <c r="L71" i="41"/>
  <c r="I71" i="41"/>
  <c r="F71" i="41"/>
  <c r="E71" i="41"/>
  <c r="C70" i="41"/>
  <c r="L68" i="41"/>
  <c r="I68" i="41"/>
  <c r="F68" i="41"/>
  <c r="E68" i="41"/>
  <c r="C67" i="41"/>
  <c r="L65" i="41"/>
  <c r="I65" i="41"/>
  <c r="E65" i="41"/>
  <c r="F65" i="41" s="1"/>
  <c r="L64" i="41"/>
  <c r="I64" i="41"/>
  <c r="E64" i="41"/>
  <c r="F64" i="41" s="1"/>
  <c r="L63" i="41"/>
  <c r="I63" i="41"/>
  <c r="E63" i="41"/>
  <c r="F63" i="41" s="1"/>
  <c r="C62" i="41"/>
  <c r="L60" i="41"/>
  <c r="F60" i="41"/>
  <c r="E60" i="41"/>
  <c r="I60" i="41" s="1"/>
  <c r="L59" i="41"/>
  <c r="F59" i="41"/>
  <c r="E59" i="41"/>
  <c r="I59" i="41" s="1"/>
  <c r="L58" i="41"/>
  <c r="F58" i="41"/>
  <c r="E58" i="41"/>
  <c r="I58" i="41" s="1"/>
  <c r="L57" i="41"/>
  <c r="F57" i="41"/>
  <c r="E57" i="41"/>
  <c r="I57" i="41" s="1"/>
  <c r="L56" i="41"/>
  <c r="F56" i="41"/>
  <c r="E56" i="41"/>
  <c r="I56" i="41" s="1"/>
  <c r="L55" i="41"/>
  <c r="F55" i="41"/>
  <c r="E55" i="41"/>
  <c r="I55" i="41" s="1"/>
  <c r="L54" i="41"/>
  <c r="F54" i="41"/>
  <c r="E54" i="41"/>
  <c r="I54" i="41" s="1"/>
  <c r="L53" i="41"/>
  <c r="F53" i="41"/>
  <c r="E53" i="41"/>
  <c r="I53" i="41" s="1"/>
  <c r="L52" i="41"/>
  <c r="F52" i="41"/>
  <c r="E52" i="41"/>
  <c r="I52" i="41" s="1"/>
  <c r="L51" i="41"/>
  <c r="F51" i="41"/>
  <c r="E51" i="41"/>
  <c r="I51" i="41" s="1"/>
  <c r="L50" i="41"/>
  <c r="F50" i="41"/>
  <c r="E50" i="41"/>
  <c r="I50" i="41" s="1"/>
  <c r="L49" i="41"/>
  <c r="I49" i="41"/>
  <c r="F49" i="41"/>
  <c r="E49" i="41"/>
  <c r="L48" i="41"/>
  <c r="F48" i="41"/>
  <c r="E48" i="41"/>
  <c r="I48" i="41" s="1"/>
  <c r="L47" i="41"/>
  <c r="F47" i="41"/>
  <c r="E47" i="41"/>
  <c r="I47" i="41" s="1"/>
  <c r="L46" i="41"/>
  <c r="F46" i="41"/>
  <c r="E46" i="41"/>
  <c r="I46" i="41" s="1"/>
  <c r="L45" i="41"/>
  <c r="F45" i="41"/>
  <c r="E45" i="41"/>
  <c r="I45" i="41" s="1"/>
  <c r="L44" i="41"/>
  <c r="I44" i="41"/>
  <c r="F44" i="41"/>
  <c r="E44" i="41"/>
  <c r="L43" i="41"/>
  <c r="F43" i="41"/>
  <c r="E43" i="41"/>
  <c r="I43" i="41" s="1"/>
  <c r="L42" i="41"/>
  <c r="F42" i="41"/>
  <c r="E42" i="41"/>
  <c r="I42" i="41" s="1"/>
  <c r="L41" i="41"/>
  <c r="F41" i="41"/>
  <c r="E41" i="41"/>
  <c r="I41" i="41" s="1"/>
  <c r="L40" i="41"/>
  <c r="F40" i="41"/>
  <c r="E40" i="41"/>
  <c r="I40" i="41" s="1"/>
  <c r="L39" i="41"/>
  <c r="F39" i="41"/>
  <c r="E39" i="41"/>
  <c r="I39" i="41" s="1"/>
  <c r="L38" i="41"/>
  <c r="I38" i="41"/>
  <c r="F38" i="41"/>
  <c r="E38" i="41"/>
  <c r="L37" i="41"/>
  <c r="I37" i="41"/>
  <c r="F37" i="41"/>
  <c r="E37" i="41"/>
  <c r="L36" i="41"/>
  <c r="I36" i="41"/>
  <c r="F36" i="41"/>
  <c r="E36" i="41"/>
  <c r="L35" i="41"/>
  <c r="F35" i="41"/>
  <c r="E35" i="41"/>
  <c r="I35" i="41" s="1"/>
  <c r="L34" i="41"/>
  <c r="I34" i="41"/>
  <c r="F34" i="41"/>
  <c r="E34" i="41"/>
  <c r="L33" i="41"/>
  <c r="I33" i="41"/>
  <c r="F33" i="41"/>
  <c r="E33" i="41"/>
  <c r="L32" i="41"/>
  <c r="I32" i="41"/>
  <c r="F32" i="41"/>
  <c r="E32" i="41"/>
  <c r="L31" i="41"/>
  <c r="I31" i="41"/>
  <c r="F31" i="41"/>
  <c r="E31" i="41"/>
  <c r="L30" i="41"/>
  <c r="I30" i="41"/>
  <c r="F30" i="41"/>
  <c r="E30" i="41"/>
  <c r="L29" i="41"/>
  <c r="I29" i="41"/>
  <c r="F29" i="41"/>
  <c r="E29" i="41"/>
  <c r="L28" i="41"/>
  <c r="I28" i="41"/>
  <c r="F28" i="41"/>
  <c r="E28" i="41"/>
  <c r="L27" i="41"/>
  <c r="F27" i="41"/>
  <c r="E27" i="41"/>
  <c r="I27" i="41" s="1"/>
  <c r="L26" i="41"/>
  <c r="I26" i="41"/>
  <c r="F26" i="41"/>
  <c r="E26" i="41"/>
  <c r="L25" i="41"/>
  <c r="I25" i="41"/>
  <c r="F25" i="41"/>
  <c r="E25" i="41"/>
  <c r="L24" i="41"/>
  <c r="I24" i="41"/>
  <c r="F24" i="41"/>
  <c r="E24" i="41"/>
  <c r="L23" i="41"/>
  <c r="I23" i="41"/>
  <c r="F23" i="41"/>
  <c r="E23" i="41"/>
  <c r="L22" i="41"/>
  <c r="I22" i="41"/>
  <c r="F22" i="41"/>
  <c r="E22" i="41"/>
  <c r="L21" i="41"/>
  <c r="I21" i="41"/>
  <c r="F21" i="41"/>
  <c r="E21" i="41"/>
  <c r="L20" i="41"/>
  <c r="I20" i="41"/>
  <c r="F20" i="41"/>
  <c r="E20" i="41"/>
  <c r="L19" i="41"/>
  <c r="I19" i="41"/>
  <c r="F19" i="41"/>
  <c r="E19" i="41"/>
  <c r="L18" i="41"/>
  <c r="I18" i="41"/>
  <c r="F18" i="41"/>
  <c r="E18" i="41"/>
  <c r="C17" i="41"/>
  <c r="L15" i="41"/>
  <c r="I15" i="41"/>
  <c r="E15" i="41"/>
  <c r="F15" i="41" s="1"/>
  <c r="C14" i="41"/>
  <c r="L12" i="41"/>
  <c r="I12" i="41"/>
  <c r="F12" i="41"/>
  <c r="E12" i="41"/>
  <c r="C11" i="41"/>
  <c r="C436" i="41" l="1"/>
  <c r="F321" i="41"/>
  <c r="I321" i="41"/>
  <c r="F421" i="41"/>
  <c r="B43" i="40" l="1"/>
</calcChain>
</file>

<file path=xl/sharedStrings.xml><?xml version="1.0" encoding="utf-8"?>
<sst xmlns="http://schemas.openxmlformats.org/spreadsheetml/2006/main" count="1218" uniqueCount="129">
  <si>
    <t>INSTITUTION</t>
  </si>
  <si>
    <t>TOTAL</t>
  </si>
  <si>
    <t>CPV_CD</t>
  </si>
  <si>
    <t>SUPP_TOTAL</t>
  </si>
  <si>
    <t>SUPP_COUNT</t>
  </si>
  <si>
    <t>SERV_TOTAL</t>
  </si>
  <si>
    <t>SERV_COUNT</t>
  </si>
  <si>
    <t>WORK_TOTAL</t>
  </si>
  <si>
    <t>WORK_COUNT</t>
  </si>
  <si>
    <t>CH_TOTAL</t>
  </si>
  <si>
    <t>CH_COUNT</t>
  </si>
  <si>
    <t>EC_TOTAL</t>
  </si>
  <si>
    <t>EC_COUNT</t>
  </si>
  <si>
    <t>US_TOTAL</t>
  </si>
  <si>
    <t>US_COUNT</t>
  </si>
  <si>
    <t>OTHER_TOTAL</t>
  </si>
  <si>
    <t>OTHER_COUNT</t>
  </si>
  <si>
    <t>CH</t>
  </si>
  <si>
    <t>UE</t>
  </si>
  <si>
    <t>USA</t>
  </si>
  <si>
    <t xml:space="preserve">TIERS </t>
  </si>
  <si>
    <t>FORMEL</t>
  </si>
  <si>
    <t xml:space="preserve"> </t>
  </si>
  <si>
    <t>Total paragraphe 1b)</t>
  </si>
  <si>
    <t>Total paragraphe 1c)</t>
  </si>
  <si>
    <t>Total paragraphe 1d)</t>
  </si>
  <si>
    <t>Total paragraphe 1e)</t>
  </si>
  <si>
    <t>Total paragraphe 1g)</t>
  </si>
  <si>
    <t>0000</t>
  </si>
  <si>
    <t>Formel CPV 8-stellig</t>
  </si>
  <si>
    <t>Total paragraphe 1f)</t>
  </si>
  <si>
    <t>Total paragraphe 1i)</t>
  </si>
  <si>
    <r>
      <t xml:space="preserve">Entités
</t>
    </r>
    <r>
      <rPr>
        <b/>
        <i/>
        <sz val="10"/>
        <rFont val="Arial"/>
        <family val="2"/>
      </rPr>
      <t>Beschaffungstellen</t>
    </r>
  </si>
  <si>
    <r>
      <t xml:space="preserve">Valeur en DTS
</t>
    </r>
    <r>
      <rPr>
        <b/>
        <i/>
        <sz val="10"/>
        <rFont val="Arial"/>
        <family val="2"/>
      </rPr>
      <t>Wert in SZR</t>
    </r>
    <r>
      <rPr>
        <b/>
        <sz val="10"/>
        <rFont val="Arial"/>
        <family val="2"/>
      </rPr>
      <t xml:space="preserve"> 
TOTAL</t>
    </r>
  </si>
  <si>
    <t>CPV Code</t>
  </si>
  <si>
    <r>
      <t xml:space="preserve">Valeur en DTS 
</t>
    </r>
    <r>
      <rPr>
        <i/>
        <sz val="10"/>
        <rFont val="Arial"/>
        <family val="2"/>
      </rPr>
      <t>Wert in  SZR</t>
    </r>
  </si>
  <si>
    <r>
      <t xml:space="preserve">FOURNITURES
</t>
    </r>
    <r>
      <rPr>
        <b/>
        <i/>
        <sz val="10"/>
        <rFont val="Arial"/>
        <family val="2"/>
      </rPr>
      <t>LIEFERUNGEN</t>
    </r>
  </si>
  <si>
    <r>
      <t xml:space="preserve">SERVICES
</t>
    </r>
    <r>
      <rPr>
        <b/>
        <i/>
        <sz val="10"/>
        <rFont val="Arial"/>
        <family val="2"/>
      </rPr>
      <t>DIENSTLEISTUNGEN</t>
    </r>
  </si>
  <si>
    <r>
      <t xml:space="preserve">TRAVAUX DE CONSTRUCTION
</t>
    </r>
    <r>
      <rPr>
        <b/>
        <i/>
        <sz val="10"/>
        <rFont val="Arial"/>
        <family val="2"/>
      </rPr>
      <t>BAULEISTUNGEN</t>
    </r>
  </si>
  <si>
    <r>
      <t xml:space="preserve">Origine des produits et services (en DTS)
</t>
    </r>
    <r>
      <rPr>
        <b/>
        <i/>
        <sz val="10"/>
        <rFont val="Arial"/>
        <family val="2"/>
      </rPr>
      <t>Herkunft der Waren und Dienstleistungen (nach SZR)</t>
    </r>
  </si>
  <si>
    <r>
      <t xml:space="preserve">Valeur en DTS
</t>
    </r>
    <r>
      <rPr>
        <i/>
        <sz val="9"/>
        <rFont val="Arial"/>
        <family val="2"/>
      </rPr>
      <t>Wert in SZR</t>
    </r>
  </si>
  <si>
    <t>Total paragraphe 1h)</t>
  </si>
  <si>
    <r>
      <t xml:space="preserve">Entités
</t>
    </r>
    <r>
      <rPr>
        <b/>
        <i/>
        <sz val="10"/>
        <rFont val="Arial"/>
        <family val="2"/>
      </rPr>
      <t>Beschaffungsstellen</t>
    </r>
  </si>
  <si>
    <t>Öffentliches Beschaffungswesen</t>
  </si>
  <si>
    <t>Marchés publics</t>
  </si>
  <si>
    <t>* Relatif au Code CPV / bezogen auf CPV Code</t>
  </si>
  <si>
    <t>Nbr. de marchés*
Anzahl Aufträge*</t>
  </si>
  <si>
    <t>Total paragraphe 1j)</t>
  </si>
  <si>
    <t>Nbr. total des marchés*</t>
  </si>
  <si>
    <t>* Relatif au Code CPV / Bezogen auf CPV Code</t>
  </si>
  <si>
    <r>
      <t xml:space="preserve">Statistique indiquant </t>
    </r>
    <r>
      <rPr>
        <b/>
        <sz val="10"/>
        <rFont val="Arial"/>
        <family val="2"/>
      </rPr>
      <t>globalement par entité</t>
    </r>
    <r>
      <rPr>
        <sz val="10"/>
        <rFont val="Arial"/>
        <family val="2"/>
      </rPr>
      <t xml:space="preserve"> la valeur estimée des marchés adjugés au-dessus de la valeur seuil:</t>
    </r>
  </si>
  <si>
    <r>
      <t xml:space="preserve">Valeur en DTS
</t>
    </r>
    <r>
      <rPr>
        <i/>
        <sz val="10"/>
        <rFont val="Arial"/>
        <family val="2"/>
      </rPr>
      <t xml:space="preserve">  Wert in SZR</t>
    </r>
  </si>
  <si>
    <r>
      <t xml:space="preserve">Nbr. de marchés*
</t>
    </r>
    <r>
      <rPr>
        <i/>
        <sz val="9"/>
        <rFont val="Arial"/>
        <family val="2"/>
      </rPr>
      <t>Anzahl Aufträge*</t>
    </r>
  </si>
  <si>
    <r>
      <t xml:space="preserve">Valeur en DTS
</t>
    </r>
    <r>
      <rPr>
        <b/>
        <i/>
        <sz val="9"/>
        <rFont val="Arial"/>
        <family val="2"/>
      </rPr>
      <t>Wert in SZR</t>
    </r>
  </si>
  <si>
    <r>
      <t>Total paragraphe</t>
    </r>
    <r>
      <rPr>
        <sz val="10"/>
        <rFont val="Arial"/>
        <family val="2"/>
      </rPr>
      <t xml:space="preserve"> 1a)</t>
    </r>
  </si>
  <si>
    <r>
      <t xml:space="preserve">Fournitures
</t>
    </r>
    <r>
      <rPr>
        <b/>
        <i/>
        <sz val="10"/>
        <rFont val="Arial"/>
        <family val="2"/>
      </rPr>
      <t>Lieferungen</t>
    </r>
  </si>
  <si>
    <r>
      <t xml:space="preserve">Services
</t>
    </r>
    <r>
      <rPr>
        <b/>
        <i/>
        <sz val="10"/>
        <rFont val="Arial"/>
        <family val="2"/>
      </rPr>
      <t>Diensleistungen</t>
    </r>
  </si>
  <si>
    <r>
      <t xml:space="preserve">Travaux de constructions
</t>
    </r>
    <r>
      <rPr>
        <b/>
        <i/>
        <sz val="10"/>
        <rFont val="Arial"/>
        <family val="2"/>
      </rPr>
      <t>Bauleistungen</t>
    </r>
  </si>
  <si>
    <r>
      <t xml:space="preserve">Paragraphes
</t>
    </r>
    <r>
      <rPr>
        <b/>
        <i/>
        <sz val="10"/>
        <rFont val="Arial"/>
        <family val="2"/>
      </rPr>
      <t>Paragrapen</t>
    </r>
  </si>
  <si>
    <t xml:space="preserve">STAT alinéa 5, lettre a) </t>
  </si>
  <si>
    <t xml:space="preserve">STAT alinéa 5, lettre b) </t>
  </si>
  <si>
    <t xml:space="preserve">STAT alinéa 5, lettre c) </t>
  </si>
  <si>
    <r>
      <t xml:space="preserve">Statistique indiquant </t>
    </r>
    <r>
      <rPr>
        <b/>
        <sz val="10"/>
        <rFont val="Arial"/>
        <family val="2"/>
      </rPr>
      <t>le nombre total et la valeur totale</t>
    </r>
    <r>
      <rPr>
        <sz val="10"/>
        <rFont val="Arial"/>
        <family val="2"/>
      </rPr>
      <t xml:space="preserve"> des marchés adjugés au-dessus de la valeur seuil, ventilée </t>
    </r>
    <r>
      <rPr>
        <b/>
        <sz val="10"/>
        <rFont val="Arial"/>
        <family val="2"/>
      </rPr>
      <t>par entité adjudicatrice</t>
    </r>
    <r>
      <rPr>
        <sz val="10"/>
        <rFont val="Arial"/>
        <family val="2"/>
      </rPr>
      <t xml:space="preserve">, par </t>
    </r>
    <r>
      <rPr>
        <b/>
        <sz val="10"/>
        <rFont val="Arial"/>
        <family val="2"/>
      </rPr>
      <t>catégorie de produits et services</t>
    </r>
    <r>
      <rPr>
        <sz val="10"/>
        <rFont val="Arial"/>
        <family val="2"/>
      </rPr>
      <t xml:space="preserve"> suivant une </t>
    </r>
    <r>
      <rPr>
        <b/>
        <sz val="10"/>
        <rFont val="Arial"/>
        <family val="2"/>
      </rPr>
      <t>classification uniforme (CPV),</t>
    </r>
    <r>
      <rPr>
        <sz val="10"/>
        <rFont val="Arial"/>
        <family val="2"/>
      </rPr>
      <t xml:space="preserve"> et selon leur </t>
    </r>
    <r>
      <rPr>
        <b/>
        <sz val="10"/>
        <rFont val="Arial"/>
        <family val="2"/>
      </rPr>
      <t>provenance</t>
    </r>
    <r>
      <rPr>
        <sz val="10"/>
        <rFont val="Arial"/>
        <family val="2"/>
      </rPr>
      <t>.</t>
    </r>
  </si>
  <si>
    <r>
      <t xml:space="preserve">Statistik, die </t>
    </r>
    <r>
      <rPr>
        <b/>
        <i/>
        <sz val="10"/>
        <rFont val="Arial"/>
        <family val="2"/>
      </rPr>
      <t>global</t>
    </r>
    <r>
      <rPr>
        <i/>
        <sz val="10"/>
        <rFont val="Arial"/>
        <family val="2"/>
      </rPr>
      <t xml:space="preserve">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 den geschätzten Wert der vergebenen Aufträge über dem Schwellenwert aufzeigt.</t>
    </r>
  </si>
  <si>
    <r>
      <t xml:space="preserve">Statistik über </t>
    </r>
    <r>
      <rPr>
        <b/>
        <i/>
        <sz val="10"/>
        <rFont val="Arial"/>
        <family val="2"/>
      </rPr>
      <t>Gesamtzahl und Gesamtwert</t>
    </r>
    <r>
      <rPr>
        <i/>
        <sz val="10"/>
        <rFont val="Arial"/>
        <family val="2"/>
      </rPr>
      <t xml:space="preserve"> der vergebenen Aufträge über dem Schwellenwert, aufgegliedert </t>
    </r>
    <r>
      <rPr>
        <b/>
        <i/>
        <sz val="10"/>
        <rFont val="Arial"/>
        <family val="2"/>
      </rPr>
      <t>nach Beschaffungsstellen</t>
    </r>
    <r>
      <rPr>
        <i/>
        <sz val="10"/>
        <rFont val="Arial"/>
        <family val="2"/>
      </rPr>
      <t xml:space="preserve">, </t>
    </r>
    <r>
      <rPr>
        <b/>
        <i/>
        <sz val="10"/>
        <rFont val="Arial"/>
        <family val="2"/>
      </rPr>
      <t>Waren- und Dienstleistungskategorien</t>
    </r>
    <r>
      <rPr>
        <i/>
        <sz val="10"/>
        <rFont val="Arial"/>
        <family val="2"/>
      </rPr>
      <t xml:space="preserve"> und deren </t>
    </r>
    <r>
      <rPr>
        <b/>
        <i/>
        <sz val="10"/>
        <rFont val="Arial"/>
        <family val="2"/>
      </rPr>
      <t>Herkunft</t>
    </r>
    <r>
      <rPr>
        <i/>
        <sz val="10"/>
        <rFont val="Arial"/>
        <family val="2"/>
      </rPr>
      <t xml:space="preserve"> auf Grundlage eines </t>
    </r>
    <r>
      <rPr>
        <b/>
        <i/>
        <sz val="10"/>
        <rFont val="Arial"/>
        <family val="2"/>
      </rPr>
      <t>einheitlichen Klassifikationssystems (CPV)</t>
    </r>
    <r>
      <rPr>
        <i/>
        <sz val="10"/>
        <rFont val="Arial"/>
        <family val="2"/>
      </rPr>
      <t xml:space="preserve">.  </t>
    </r>
  </si>
  <si>
    <t>1. Article XIX, alinéa 5, lettre a)</t>
  </si>
  <si>
    <r>
      <t xml:space="preserve">Nbr. de marchés*
</t>
    </r>
    <r>
      <rPr>
        <i/>
        <sz val="10"/>
        <rFont val="Arial"/>
        <family val="2"/>
      </rPr>
      <t>Anzahl Aufträge*</t>
    </r>
  </si>
  <si>
    <t>2. Article XIX, alinéa 5, lettre b)</t>
  </si>
  <si>
    <t>3. Article XIX, alinéa 5, lettre c)</t>
  </si>
  <si>
    <r>
      <t xml:space="preserve">Statistique indiquant le </t>
    </r>
    <r>
      <rPr>
        <b/>
        <sz val="10"/>
        <rFont val="Arial"/>
        <family val="2"/>
      </rPr>
      <t>nombre total</t>
    </r>
    <r>
      <rPr>
        <sz val="10"/>
        <rFont val="Arial"/>
        <family val="2"/>
      </rPr>
      <t xml:space="preserve"> et la</t>
    </r>
    <r>
      <rPr>
        <b/>
        <sz val="10"/>
        <rFont val="Arial"/>
        <family val="2"/>
      </rPr>
      <t xml:space="preserve"> valeur totale</t>
    </r>
    <r>
      <rPr>
        <sz val="10"/>
        <rFont val="Arial"/>
        <family val="2"/>
      </rPr>
      <t xml:space="preserve"> des marchés adjugés au-dessus de la valeur seuil dans les circonstances visées à l’art. XV</t>
    </r>
    <r>
      <rPr>
        <b/>
        <sz val="10"/>
        <rFont val="Arial"/>
        <family val="2"/>
      </rPr>
      <t xml:space="preserve"> (Appel d’offres limité)</t>
    </r>
    <r>
      <rPr>
        <sz val="10"/>
        <rFont val="Arial"/>
        <family val="2"/>
      </rPr>
      <t>,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alinéa 1, lettres a) – j).</t>
    </r>
  </si>
  <si>
    <r>
      <t xml:space="preserve">Statistik über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über dem Schwellenwert vergebenen Aufträge nach Artikel XV </t>
    </r>
    <r>
      <rPr>
        <b/>
        <i/>
        <sz val="10"/>
        <rFont val="Arial"/>
        <family val="2"/>
      </rPr>
      <t xml:space="preserve">(Freihändige Vergabe), </t>
    </r>
    <r>
      <rPr>
        <i/>
        <sz val="10"/>
        <rFont val="Arial"/>
        <family val="2"/>
      </rPr>
      <t>Absatz 1, Buchstaben a) bis j).</t>
    </r>
  </si>
  <si>
    <r>
      <t xml:space="preserve">Statistique indiquant les marchés limités </t>
    </r>
    <r>
      <rPr>
        <b/>
        <sz val="12"/>
        <rFont val="Arial"/>
        <family val="2"/>
      </rPr>
      <t>(procédure de gré à gré)</t>
    </r>
    <r>
      <rPr>
        <sz val="12"/>
        <rFont val="Arial"/>
        <family val="2"/>
      </rPr>
      <t xml:space="preserve"> lettre</t>
    </r>
    <r>
      <rPr>
        <b/>
        <sz val="12"/>
        <color rgb="FF0033CC"/>
        <rFont val="Arial"/>
        <family val="2"/>
      </rPr>
      <t xml:space="preserve"> b)</t>
    </r>
    <r>
      <rPr>
        <sz val="12"/>
        <color rgb="FF0033CC"/>
        <rFont val="Arial"/>
        <family val="2"/>
      </rPr>
      <t>:</t>
    </r>
  </si>
  <si>
    <r>
      <t xml:space="preserve">Statistique indiquant les marchés limités </t>
    </r>
    <r>
      <rPr>
        <b/>
        <sz val="12"/>
        <rFont val="Arial"/>
        <family val="2"/>
      </rPr>
      <t>(procédure de gré à gré)</t>
    </r>
    <r>
      <rPr>
        <sz val="12"/>
        <rFont val="Arial"/>
        <family val="2"/>
      </rPr>
      <t xml:space="preserve"> lettre</t>
    </r>
    <r>
      <rPr>
        <b/>
        <sz val="12"/>
        <color rgb="FF0033CC"/>
        <rFont val="Arial"/>
        <family val="2"/>
      </rPr>
      <t xml:space="preserve"> c)</t>
    </r>
    <r>
      <rPr>
        <sz val="12"/>
        <rFont val="Arial"/>
        <family val="2"/>
      </rPr>
      <t>:</t>
    </r>
  </si>
  <si>
    <r>
      <t xml:space="preserve">Statistique indiquant les marchés limités </t>
    </r>
    <r>
      <rPr>
        <b/>
        <sz val="12"/>
        <rFont val="Arial"/>
        <family val="2"/>
      </rPr>
      <t>(procédure de gré à gré)</t>
    </r>
    <r>
      <rPr>
        <sz val="12"/>
        <rFont val="Arial"/>
        <family val="2"/>
      </rPr>
      <t xml:space="preserve"> lettre</t>
    </r>
    <r>
      <rPr>
        <b/>
        <sz val="12"/>
        <color rgb="FF0033CC"/>
        <rFont val="Arial"/>
        <family val="2"/>
      </rPr>
      <t xml:space="preserve"> d)</t>
    </r>
    <r>
      <rPr>
        <sz val="12"/>
        <rFont val="Arial"/>
        <family val="2"/>
      </rPr>
      <t>:</t>
    </r>
  </si>
  <si>
    <r>
      <t xml:space="preserve">Statistique indiquant les marchés limités </t>
    </r>
    <r>
      <rPr>
        <b/>
        <sz val="12"/>
        <rFont val="Arial"/>
        <family val="2"/>
      </rPr>
      <t>(procédure de gré à gré)</t>
    </r>
    <r>
      <rPr>
        <sz val="12"/>
        <rFont val="Arial"/>
        <family val="2"/>
      </rPr>
      <t xml:space="preserve"> lettre</t>
    </r>
    <r>
      <rPr>
        <b/>
        <sz val="12"/>
        <color rgb="FF0033CC"/>
        <rFont val="Arial"/>
        <family val="2"/>
      </rPr>
      <t xml:space="preserve"> f)</t>
    </r>
    <r>
      <rPr>
        <sz val="12"/>
        <rFont val="Arial"/>
        <family val="2"/>
      </rPr>
      <t>:</t>
    </r>
  </si>
  <si>
    <r>
      <t xml:space="preserve">Statistique indiquant les marchés limités </t>
    </r>
    <r>
      <rPr>
        <b/>
        <sz val="12"/>
        <rFont val="Arial"/>
        <family val="2"/>
      </rPr>
      <t>(procédure de gré à gré)</t>
    </r>
    <r>
      <rPr>
        <sz val="12"/>
        <rFont val="Arial"/>
        <family val="2"/>
      </rPr>
      <t xml:space="preserve"> lettre</t>
    </r>
    <r>
      <rPr>
        <b/>
        <sz val="12"/>
        <color rgb="FF0033CC"/>
        <rFont val="Arial"/>
        <family val="2"/>
      </rPr>
      <t xml:space="preserve"> e)</t>
    </r>
    <r>
      <rPr>
        <sz val="12"/>
        <rFont val="Arial"/>
        <family val="2"/>
      </rPr>
      <t>:</t>
    </r>
  </si>
  <si>
    <r>
      <t xml:space="preserve">Statistique indiquant les marchés limités </t>
    </r>
    <r>
      <rPr>
        <b/>
        <sz val="12"/>
        <rFont val="Arial"/>
        <family val="2"/>
      </rPr>
      <t>(procédure de gré à gré)</t>
    </r>
    <r>
      <rPr>
        <sz val="12"/>
        <rFont val="Arial"/>
        <family val="2"/>
      </rPr>
      <t xml:space="preserve"> lettre</t>
    </r>
    <r>
      <rPr>
        <b/>
        <sz val="12"/>
        <color rgb="FF0033CC"/>
        <rFont val="Arial"/>
        <family val="2"/>
      </rPr>
      <t xml:space="preserve"> g)</t>
    </r>
    <r>
      <rPr>
        <sz val="12"/>
        <rFont val="Arial"/>
        <family val="2"/>
      </rPr>
      <t>:</t>
    </r>
  </si>
  <si>
    <r>
      <t xml:space="preserve">Statistique indiquant les marchés limités </t>
    </r>
    <r>
      <rPr>
        <b/>
        <sz val="12"/>
        <rFont val="Arial"/>
        <family val="2"/>
      </rPr>
      <t>(procédure de gré à gré)</t>
    </r>
    <r>
      <rPr>
        <sz val="12"/>
        <rFont val="Arial"/>
        <family val="2"/>
      </rPr>
      <t xml:space="preserve"> lettre</t>
    </r>
    <r>
      <rPr>
        <b/>
        <sz val="12"/>
        <color rgb="FF0033CC"/>
        <rFont val="Arial"/>
        <family val="2"/>
      </rPr>
      <t xml:space="preserve"> h)</t>
    </r>
    <r>
      <rPr>
        <sz val="12"/>
        <rFont val="Arial"/>
        <family val="2"/>
      </rPr>
      <t>:</t>
    </r>
  </si>
  <si>
    <r>
      <t xml:space="preserve">Statistique indiquant les marchés limités </t>
    </r>
    <r>
      <rPr>
        <b/>
        <sz val="12"/>
        <rFont val="Arial"/>
        <family val="2"/>
      </rPr>
      <t>(procédure de gré à gré)</t>
    </r>
    <r>
      <rPr>
        <sz val="12"/>
        <rFont val="Arial"/>
        <family val="2"/>
      </rPr>
      <t xml:space="preserve"> lettre</t>
    </r>
    <r>
      <rPr>
        <b/>
        <sz val="12"/>
        <color rgb="FF0033CC"/>
        <rFont val="Arial"/>
        <family val="2"/>
      </rPr>
      <t xml:space="preserve"> i)</t>
    </r>
    <r>
      <rPr>
        <sz val="12"/>
        <rFont val="Arial"/>
        <family val="2"/>
      </rPr>
      <t>:</t>
    </r>
  </si>
  <si>
    <r>
      <t xml:space="preserve">Statistique indiquant les marchés limités </t>
    </r>
    <r>
      <rPr>
        <b/>
        <sz val="12"/>
        <rFont val="Arial"/>
        <family val="2"/>
      </rPr>
      <t>(procédure de gré à gré)</t>
    </r>
    <r>
      <rPr>
        <sz val="12"/>
        <color rgb="FF0033CC"/>
        <rFont val="Arial"/>
        <family val="2"/>
      </rPr>
      <t xml:space="preserve"> </t>
    </r>
    <r>
      <rPr>
        <sz val="12"/>
        <rFont val="Arial"/>
        <family val="2"/>
      </rPr>
      <t>lettre</t>
    </r>
    <r>
      <rPr>
        <b/>
        <sz val="12"/>
        <color rgb="FF0033CC"/>
        <rFont val="Arial"/>
        <family val="2"/>
      </rPr>
      <t xml:space="preserve"> j)</t>
    </r>
    <r>
      <rPr>
        <sz val="12"/>
        <rFont val="Arial"/>
        <family val="2"/>
      </rPr>
      <t>:</t>
    </r>
  </si>
  <si>
    <t>TOTAL des marchés limités (procédure de gré à gré) selon article XV, alinéa 5, lettres a) - j):</t>
  </si>
  <si>
    <r>
      <rPr>
        <sz val="12"/>
        <rFont val="Arial"/>
        <family val="2"/>
      </rPr>
      <t>Statistique indiquant les marchés limités</t>
    </r>
    <r>
      <rPr>
        <b/>
        <sz val="12"/>
        <rFont val="Arial"/>
        <family val="2"/>
      </rPr>
      <t xml:space="preserve"> (procédure de gré à gré) </t>
    </r>
    <r>
      <rPr>
        <sz val="12"/>
        <rFont val="Arial"/>
        <family val="2"/>
      </rPr>
      <t>lettre</t>
    </r>
    <r>
      <rPr>
        <b/>
        <sz val="12"/>
        <color rgb="FF0033CC"/>
        <rFont val="Arial"/>
        <family val="2"/>
      </rPr>
      <t xml:space="preserve"> a)</t>
    </r>
    <r>
      <rPr>
        <sz val="12"/>
        <rFont val="Arial"/>
        <family val="2"/>
      </rPr>
      <t>:</t>
    </r>
  </si>
  <si>
    <r>
      <rPr>
        <sz val="10"/>
        <rFont val="Arial"/>
        <family val="2"/>
      </rPr>
      <t xml:space="preserve">Statistiques indiquant </t>
    </r>
    <r>
      <rPr>
        <b/>
        <sz val="10"/>
        <rFont val="Arial"/>
        <family val="2"/>
      </rPr>
      <t xml:space="preserve">globalement par entité adjudicatrice </t>
    </r>
    <r>
      <rPr>
        <sz val="10"/>
        <rFont val="Arial"/>
        <family val="2"/>
      </rPr>
      <t xml:space="preserve">la valeur estimée des marchés adjugés </t>
    </r>
    <r>
      <rPr>
        <b/>
        <sz val="10"/>
        <color rgb="FFFF0000"/>
        <rFont val="Arial"/>
        <family val="2"/>
      </rPr>
      <t>au-dessus de la valeur seuil</t>
    </r>
    <r>
      <rPr>
        <sz val="10"/>
        <rFont val="Arial"/>
        <family val="2"/>
      </rPr>
      <t>:</t>
    </r>
  </si>
  <si>
    <r>
      <rPr>
        <i/>
        <sz val="10"/>
        <rFont val="Arial"/>
        <family val="2"/>
      </rPr>
      <t xml:space="preserve">Statistik, die </t>
    </r>
    <r>
      <rPr>
        <b/>
        <i/>
        <sz val="10"/>
        <rFont val="Arial"/>
        <family val="2"/>
      </rPr>
      <t xml:space="preserve">global und nach Beschaffungsstellen </t>
    </r>
    <r>
      <rPr>
        <i/>
        <sz val="10"/>
        <rFont val="Arial"/>
        <family val="2"/>
      </rPr>
      <t xml:space="preserve">den geschätzten Wert der vergebenen Aufträge </t>
    </r>
    <r>
      <rPr>
        <b/>
        <i/>
        <sz val="10"/>
        <color rgb="FFFF0000"/>
        <rFont val="Arial"/>
        <family val="2"/>
      </rPr>
      <t>über dem Schwellenwert</t>
    </r>
    <r>
      <rPr>
        <i/>
        <sz val="10"/>
        <rFont val="Arial"/>
        <family val="2"/>
      </rPr>
      <t xml:space="preserve"> aufzeigt:</t>
    </r>
  </si>
  <si>
    <r>
      <rPr>
        <i/>
        <sz val="10"/>
        <rFont val="Arial"/>
        <family val="2"/>
      </rPr>
      <t xml:space="preserve">Statistik über </t>
    </r>
    <r>
      <rPr>
        <b/>
        <i/>
        <sz val="10"/>
        <rFont val="Arial"/>
        <family val="2"/>
      </rPr>
      <t xml:space="preserve">Gesamtzahl und Gesamtwert </t>
    </r>
    <r>
      <rPr>
        <i/>
        <sz val="10"/>
        <rFont val="Arial"/>
        <family val="2"/>
      </rPr>
      <t xml:space="preserve">der vergebenen Aufträge </t>
    </r>
    <r>
      <rPr>
        <b/>
        <i/>
        <sz val="10"/>
        <color rgb="FFFF0000"/>
        <rFont val="Arial"/>
        <family val="2"/>
      </rPr>
      <t>über dem Schwellenwert</t>
    </r>
    <r>
      <rPr>
        <i/>
        <sz val="10"/>
        <rFont val="Arial"/>
        <family val="2"/>
      </rPr>
      <t xml:space="preserve">, aufgegliedert </t>
    </r>
    <r>
      <rPr>
        <b/>
        <i/>
        <sz val="10"/>
        <rFont val="Arial"/>
        <family val="2"/>
      </rPr>
      <t xml:space="preserve">nach Beschaffungsstellen, Waren- und Dienstleistungskategorien </t>
    </r>
    <r>
      <rPr>
        <i/>
        <sz val="10"/>
        <rFont val="Arial"/>
        <family val="2"/>
      </rPr>
      <t xml:space="preserve">und deren </t>
    </r>
    <r>
      <rPr>
        <b/>
        <i/>
        <sz val="10"/>
        <rFont val="Arial"/>
        <family val="2"/>
      </rPr>
      <t xml:space="preserve">Herkunft </t>
    </r>
    <r>
      <rPr>
        <i/>
        <sz val="10"/>
        <rFont val="Arial"/>
        <family val="2"/>
      </rPr>
      <t xml:space="preserve">auf Grundlage eines </t>
    </r>
    <r>
      <rPr>
        <b/>
        <i/>
        <sz val="10"/>
        <rFont val="Arial"/>
        <family val="2"/>
      </rPr>
      <t>einheitlichen Klassifikationssystems (CPV)</t>
    </r>
    <r>
      <rPr>
        <i/>
        <sz val="10"/>
        <rFont val="Arial"/>
        <family val="2"/>
      </rPr>
      <t>:</t>
    </r>
  </si>
  <si>
    <r>
      <t xml:space="preserve">Statistik über </t>
    </r>
    <r>
      <rPr>
        <b/>
        <i/>
        <sz val="10"/>
        <rFont val="Arial"/>
        <family val="2"/>
      </rPr>
      <t>Gesamtzahl</t>
    </r>
    <r>
      <rPr>
        <i/>
        <sz val="10"/>
        <rFont val="Arial"/>
        <family val="2"/>
      </rPr>
      <t xml:space="preserve"> und </t>
    </r>
    <r>
      <rPr>
        <b/>
        <i/>
        <sz val="10"/>
        <rFont val="Arial"/>
        <family val="2"/>
      </rPr>
      <t>Gesamtwert</t>
    </r>
    <r>
      <rPr>
        <i/>
        <sz val="10"/>
        <rFont val="Arial"/>
        <family val="2"/>
      </rPr>
      <t xml:space="preserve"> der </t>
    </r>
    <r>
      <rPr>
        <b/>
        <i/>
        <sz val="10"/>
        <color rgb="FFFF0000"/>
        <rFont val="Arial"/>
        <family val="2"/>
      </rPr>
      <t>über dem Schwellenwert</t>
    </r>
    <r>
      <rPr>
        <i/>
        <sz val="10"/>
        <rFont val="Arial"/>
        <family val="2"/>
      </rPr>
      <t xml:space="preserve"> vergebenen Aufträge nach Artikel XV </t>
    </r>
    <r>
      <rPr>
        <b/>
        <i/>
        <sz val="10"/>
        <rFont val="Arial"/>
        <family val="2"/>
      </rPr>
      <t>(Freihändige Vergabe)</t>
    </r>
    <r>
      <rPr>
        <i/>
        <sz val="10"/>
        <rFont val="Arial"/>
        <family val="2"/>
      </rPr>
      <t>, Absatz 1, Buchstaben a) bis j):</t>
    </r>
  </si>
  <si>
    <r>
      <t xml:space="preserve">Statistique indiquant le </t>
    </r>
    <r>
      <rPr>
        <b/>
        <sz val="10"/>
        <rFont val="Arial"/>
        <family val="2"/>
      </rPr>
      <t xml:space="preserve">nombre </t>
    </r>
    <r>
      <rPr>
        <sz val="10"/>
        <rFont val="Arial"/>
        <family val="2"/>
      </rPr>
      <t xml:space="preserve">et la </t>
    </r>
    <r>
      <rPr>
        <b/>
        <sz val="10"/>
        <rFont val="Arial"/>
        <family val="2"/>
      </rPr>
      <t>valeur totale</t>
    </r>
    <r>
      <rPr>
        <sz val="10"/>
        <rFont val="Arial"/>
        <family val="2"/>
      </rPr>
      <t xml:space="preserve"> des marchés adjugés </t>
    </r>
    <r>
      <rPr>
        <b/>
        <sz val="10"/>
        <color rgb="FFFF0000"/>
        <rFont val="Arial"/>
        <family val="2"/>
      </rPr>
      <t xml:space="preserve">au-dessus de la valeur seuil </t>
    </r>
    <r>
      <rPr>
        <sz val="10"/>
        <rFont val="Arial"/>
        <family val="2"/>
      </rPr>
      <t xml:space="preserve">dans les circonstances visées à l’art. XV </t>
    </r>
    <r>
      <rPr>
        <b/>
        <sz val="10"/>
        <rFont val="Arial"/>
        <family val="2"/>
      </rPr>
      <t>(Appel d’offres limité)</t>
    </r>
    <r>
      <rPr>
        <sz val="10"/>
        <rFont val="Arial"/>
        <family val="2"/>
      </rPr>
      <t>, alinéa 1, lettres a) – j):</t>
    </r>
  </si>
  <si>
    <r>
      <t xml:space="preserve">WTO-Statistik </t>
    </r>
    <r>
      <rPr>
        <b/>
        <sz val="11"/>
        <rFont val="Arial"/>
        <family val="2"/>
      </rPr>
      <t xml:space="preserve">(Erhebungsjahr </t>
    </r>
    <r>
      <rPr>
        <b/>
        <sz val="11"/>
        <color rgb="FF0033CC"/>
        <rFont val="Arial"/>
        <family val="2"/>
      </rPr>
      <t>2015</t>
    </r>
    <r>
      <rPr>
        <b/>
        <sz val="11"/>
        <rFont val="Arial"/>
        <family val="2"/>
      </rPr>
      <t>)</t>
    </r>
  </si>
  <si>
    <r>
      <t xml:space="preserve">Statistiques OMC </t>
    </r>
    <r>
      <rPr>
        <b/>
        <sz val="11"/>
        <rFont val="Arial"/>
        <family val="2"/>
      </rPr>
      <t>(Relevé</t>
    </r>
    <r>
      <rPr>
        <b/>
        <sz val="11"/>
        <color rgb="FF0033CC"/>
        <rFont val="Arial"/>
        <family val="2"/>
      </rPr>
      <t xml:space="preserve"> 2015</t>
    </r>
    <r>
      <rPr>
        <b/>
        <sz val="11"/>
        <rFont val="Arial"/>
        <family val="2"/>
      </rPr>
      <t>)</t>
    </r>
  </si>
  <si>
    <t>Office fédéral de l'informatique et de la télécommunication</t>
  </si>
  <si>
    <t>Administration fédérale des finances</t>
  </si>
  <si>
    <t>Office fédéral des constructions et de la logistique</t>
  </si>
  <si>
    <t>Administration fédérale des douanes</t>
  </si>
  <si>
    <t xml:space="preserve">Office fédéral de l'agriculture_x000D_
</t>
  </si>
  <si>
    <t>Secrétariat d'Etat à l'économie</t>
  </si>
  <si>
    <t>Secrétariat d'Etat à la formation, à la recherche et à l'innovation</t>
  </si>
  <si>
    <t>Commission pour la technologie et l'innovation</t>
  </si>
  <si>
    <t>Office fédéral de la statistique</t>
  </si>
  <si>
    <t>Office fédéral de la santé publique</t>
  </si>
  <si>
    <t>Secrétariat général DFAE</t>
  </si>
  <si>
    <t>Secrétariat d’Etat aux migrations SEM</t>
  </si>
  <si>
    <t>Office fédéral de l'environnement</t>
  </si>
  <si>
    <t>Office fédéral des transports</t>
  </si>
  <si>
    <t>Office fédéral des routes</t>
  </si>
  <si>
    <t>Office fédéral de l'énergie</t>
  </si>
  <si>
    <t>Office fédéral de la communication</t>
  </si>
  <si>
    <t>armasuisse DDPS</t>
  </si>
  <si>
    <t>Office fédéral de la protection de la population</t>
  </si>
  <si>
    <t>Défense</t>
  </si>
  <si>
    <t>Secrétariat général DDPS</t>
  </si>
  <si>
    <t>La Poste Suisse</t>
  </si>
  <si>
    <t>Ecole polytechnique fédérale de Zürich (EPFZ)</t>
  </si>
  <si>
    <t>Ecole polytechnique fédérale de Lausanne (EPFL)</t>
  </si>
  <si>
    <t>Institut Paul Scherrer (PSI)</t>
  </si>
  <si>
    <t>Laboratoire fédéral d’essai des matériaux et de recherche (EMPA)</t>
  </si>
  <si>
    <t>Musée national suisse (MNS)</t>
  </si>
  <si>
    <t>Swissmedic, Institut suisse des produits thérapeutiques</t>
  </si>
  <si>
    <t>Institut Fédéral de la Propriété Intellectuelle (IPI)</t>
  </si>
  <si>
    <t>Autorité fédérale de surveillance des marchés financiers (FINMA)</t>
  </si>
  <si>
    <t>Suisse Tourisme (ST)</t>
  </si>
  <si>
    <t>Inspection fédérale de la sécurité nucléaire (IFSN)</t>
  </si>
  <si>
    <t>Institut féd. des hautes études en Formation professionnelle (IFFP)</t>
  </si>
  <si>
    <t>Swissgrid AG</t>
  </si>
  <si>
    <t>Institut fédéral de métrologie METAS</t>
  </si>
  <si>
    <r>
      <rPr>
        <sz val="10"/>
        <rFont val="Arial"/>
      </rPr>
      <t xml:space="preserve">Statistique indiquant </t>
    </r>
    <r>
      <rPr>
        <b/>
        <sz val="10"/>
        <rFont val="Arial"/>
        <family val="2"/>
      </rPr>
      <t xml:space="preserve">le nombre </t>
    </r>
    <r>
      <rPr>
        <sz val="10"/>
        <rFont val="Arial"/>
      </rPr>
      <t xml:space="preserve">et </t>
    </r>
    <r>
      <rPr>
        <b/>
        <sz val="10"/>
        <rFont val="Arial"/>
        <family val="2"/>
      </rPr>
      <t xml:space="preserve">la valeur totale </t>
    </r>
    <r>
      <rPr>
        <sz val="10"/>
        <rFont val="Arial"/>
      </rPr>
      <t xml:space="preserve">des marchés adjugés </t>
    </r>
    <r>
      <rPr>
        <b/>
        <sz val="10"/>
        <color rgb="FFFF0000"/>
        <rFont val="Arial"/>
        <family val="2"/>
      </rPr>
      <t>au-dessus de la valeur de seuil</t>
    </r>
    <r>
      <rPr>
        <sz val="10"/>
        <rFont val="Arial"/>
      </rPr>
      <t xml:space="preserve">, ventilée </t>
    </r>
    <r>
      <rPr>
        <b/>
        <sz val="10"/>
        <rFont val="Arial"/>
        <family val="2"/>
      </rPr>
      <t xml:space="preserve">par entité, </t>
    </r>
    <r>
      <rPr>
        <sz val="10"/>
        <rFont val="Arial"/>
      </rPr>
      <t xml:space="preserve">par </t>
    </r>
    <r>
      <rPr>
        <b/>
        <sz val="10"/>
        <rFont val="Arial"/>
        <family val="2"/>
      </rPr>
      <t xml:space="preserve">catégorie de produits et services </t>
    </r>
    <r>
      <rPr>
        <sz val="10"/>
        <rFont val="Arial"/>
      </rPr>
      <t>suivant une</t>
    </r>
    <r>
      <rPr>
        <b/>
        <sz val="10"/>
        <rFont val="Arial"/>
        <family val="2"/>
      </rPr>
      <t xml:space="preserve"> classification uniforme (CPV), </t>
    </r>
    <r>
      <rPr>
        <sz val="10"/>
        <rFont val="Arial"/>
      </rPr>
      <t xml:space="preserve">et selon leur </t>
    </r>
    <r>
      <rPr>
        <b/>
        <sz val="10"/>
        <rFont val="Arial"/>
        <family val="2"/>
      </rPr>
      <t>provenance:</t>
    </r>
  </si>
  <si>
    <t>Institut fédéral des hautes études en Formation professionnelle (IFFP)</t>
  </si>
  <si>
    <t>Total Office fédéral des constructions et de la logistique</t>
  </si>
  <si>
    <t>Nbr. marchés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</si>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</sst>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#,##0_ ;\-#,##0\ "/>
    <numFmt numFmtId="166" formatCode="_ * #,##0_ ;_ * \-#,##0_ ;_ * &quot;-&quot;??_ ;_ @_ "/>
    <numFmt numFmtId="167" formatCode="#,##0.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0"/>
      <color rgb="FFFF000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21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rgb="FF0033CC"/>
      <name val="Arial"/>
      <family val="2"/>
    </font>
    <font>
      <sz val="12"/>
      <color rgb="FF0033CC"/>
      <name val="Arial"/>
      <family val="2"/>
    </font>
    <font>
      <b/>
      <sz val="11"/>
      <color rgb="FF0033CC"/>
      <name val="Arial"/>
      <family val="2"/>
    </font>
    <font>
      <b/>
      <sz val="10"/>
      <color theme="0"/>
      <name val="Arial"/>
      <family val="2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</fills>
  <borders count="70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medium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8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auto="1"/>
      </bottom>
      <diagonal/>
    </border>
  </borders>
  <cellStyleXfs count="6">
    <xf numFmtId="0" fontId="0" fillId="0" borderId="0"/>
    <xf numFmtId="164" fontId="1" fillId="0" borderId="0"/>
    <xf numFmtId="0" fontId="1" fillId="0" borderId="0"/>
    <xf numFmtId="0" fontId="19" fillId="0" borderId="0" applyNumberFormat="0" applyFill="0" applyBorder="0" applyAlignment="0" applyProtection="0"/>
    <xf numFmtId="164" fontId="1" fillId="0" borderId="0"/>
    <xf numFmtId="0" fontId="20" fillId="0" borderId="0"/>
  </cellStyleXfs>
  <cellXfs count="270">
    <xf numFmtId="0" fontId="0" fillId="0" borderId="0" xfId="0"/>
    <xf numFmtId="165" fontId="1" fillId="0" borderId="0" xfId="1" applyNumberFormat="1" applyBorder="1"/>
    <xf numFmtId="3" fontId="1" fillId="0" borderId="0" xfId="2" applyNumberFormat="1"/>
    <xf numFmtId="167" fontId="1" fillId="0" borderId="0" xfId="2" applyNumberFormat="1"/>
    <xf numFmtId="0" fontId="1" fillId="0" borderId="0" xfId="2"/>
    <xf numFmtId="3" fontId="1" fillId="0" borderId="0" xfId="2" applyNumberFormat="1" applyBorder="1"/>
    <xf numFmtId="167" fontId="1" fillId="0" borderId="37" xfId="2" applyNumberFormat="1" applyBorder="1"/>
    <xf numFmtId="167" fontId="1" fillId="0" borderId="1" xfId="2" applyNumberFormat="1" applyBorder="1"/>
    <xf numFmtId="167" fontId="1" fillId="0" borderId="1" xfId="2" applyNumberFormat="1" applyFont="1" applyFill="1" applyBorder="1"/>
    <xf numFmtId="0" fontId="18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19" fillId="0" borderId="0" xfId="3" applyAlignment="1">
      <alignment vertical="center"/>
    </xf>
    <xf numFmtId="0" fontId="1" fillId="0" borderId="0" xfId="2" applyFont="1"/>
    <xf numFmtId="0" fontId="1" fillId="0" borderId="0" xfId="2" applyAlignment="1">
      <alignment vertical="center"/>
    </xf>
    <xf numFmtId="0" fontId="19" fillId="0" borderId="0" xfId="3"/>
    <xf numFmtId="3" fontId="2" fillId="0" borderId="0" xfId="2" applyNumberFormat="1" applyFont="1" applyBorder="1" applyAlignment="1">
      <alignment horizontal="right"/>
    </xf>
    <xf numFmtId="0" fontId="2" fillId="0" borderId="0" xfId="2" applyFont="1" applyBorder="1"/>
    <xf numFmtId="0" fontId="2" fillId="0" borderId="0" xfId="2" applyFont="1" applyBorder="1" applyAlignment="1">
      <alignment horizontal="left"/>
    </xf>
    <xf numFmtId="0" fontId="1" fillId="0" borderId="0" xfId="2" applyBorder="1"/>
    <xf numFmtId="0" fontId="2" fillId="0" borderId="30" xfId="2" applyFont="1" applyBorder="1" applyAlignment="1">
      <alignment vertical="center" wrapText="1"/>
    </xf>
    <xf numFmtId="3" fontId="1" fillId="0" borderId="30" xfId="2" applyNumberFormat="1" applyFont="1" applyBorder="1" applyAlignment="1">
      <alignment horizontal="center" vertical="center" wrapText="1"/>
    </xf>
    <xf numFmtId="0" fontId="1" fillId="0" borderId="24" xfId="2" applyFont="1" applyBorder="1" applyAlignment="1">
      <alignment horizontal="left" vertical="top"/>
    </xf>
    <xf numFmtId="3" fontId="1" fillId="0" borderId="28" xfId="2" applyNumberFormat="1" applyBorder="1" applyAlignment="1">
      <alignment horizontal="right" indent="1"/>
    </xf>
    <xf numFmtId="0" fontId="1" fillId="0" borderId="24" xfId="2" applyFont="1" applyFill="1" applyBorder="1" applyAlignment="1">
      <alignment horizontal="left" vertical="top"/>
    </xf>
    <xf numFmtId="0" fontId="1" fillId="0" borderId="24" xfId="2" applyFont="1" applyBorder="1" applyAlignment="1">
      <alignment vertical="top"/>
    </xf>
    <xf numFmtId="3" fontId="1" fillId="0" borderId="41" xfId="2" applyNumberFormat="1" applyBorder="1" applyAlignment="1">
      <alignment horizontal="right" indent="1"/>
    </xf>
    <xf numFmtId="0" fontId="1" fillId="0" borderId="25" xfId="2" applyFont="1" applyBorder="1" applyAlignment="1">
      <alignment vertical="top"/>
    </xf>
    <xf numFmtId="0" fontId="1" fillId="0" borderId="25" xfId="2" applyFont="1" applyBorder="1" applyAlignment="1">
      <alignment horizontal="left" vertical="top"/>
    </xf>
    <xf numFmtId="3" fontId="1" fillId="0" borderId="26" xfId="2" applyNumberFormat="1" applyBorder="1" applyAlignment="1">
      <alignment horizontal="right" indent="1"/>
    </xf>
    <xf numFmtId="3" fontId="6" fillId="0" borderId="0" xfId="2" applyNumberFormat="1" applyFont="1" applyAlignment="1"/>
    <xf numFmtId="0" fontId="2" fillId="0" borderId="0" xfId="2" applyFont="1" applyBorder="1" applyAlignment="1"/>
    <xf numFmtId="0" fontId="6" fillId="0" borderId="0" xfId="2" applyFont="1" applyBorder="1" applyAlignment="1"/>
    <xf numFmtId="3" fontId="7" fillId="0" borderId="0" xfId="2" applyNumberFormat="1" applyFont="1" applyAlignment="1"/>
    <xf numFmtId="0" fontId="7" fillId="0" borderId="0" xfId="2" applyFont="1" applyBorder="1" applyAlignment="1"/>
    <xf numFmtId="0" fontId="2" fillId="0" borderId="0" xfId="2" applyFont="1" applyBorder="1" applyAlignment="1">
      <alignment vertical="center"/>
    </xf>
    <xf numFmtId="0" fontId="2" fillId="0" borderId="4" xfId="2" applyFont="1" applyBorder="1" applyAlignment="1">
      <alignment horizontal="left" wrapText="1"/>
    </xf>
    <xf numFmtId="0" fontId="2" fillId="0" borderId="42" xfId="2" applyFont="1" applyBorder="1" applyAlignment="1">
      <alignment horizontal="center" wrapText="1"/>
    </xf>
    <xf numFmtId="0" fontId="2" fillId="0" borderId="13" xfId="2" applyFont="1" applyBorder="1" applyAlignment="1">
      <alignment horizontal="center" wrapText="1"/>
    </xf>
    <xf numFmtId="49" fontId="8" fillId="0" borderId="12" xfId="2" applyNumberFormat="1" applyFont="1" applyBorder="1" applyAlignment="1">
      <alignment horizontal="center" wrapText="1"/>
    </xf>
    <xf numFmtId="0" fontId="1" fillId="0" borderId="4" xfId="2" applyFont="1" applyBorder="1" applyAlignment="1">
      <alignment horizontal="center" wrapText="1"/>
    </xf>
    <xf numFmtId="0" fontId="1" fillId="0" borderId="32" xfId="2" applyFont="1" applyBorder="1" applyAlignment="1">
      <alignment horizontal="center" wrapText="1"/>
    </xf>
    <xf numFmtId="0" fontId="1" fillId="0" borderId="42" xfId="2" applyBorder="1" applyAlignment="1">
      <alignment horizontal="center" wrapText="1"/>
    </xf>
    <xf numFmtId="0" fontId="1" fillId="0" borderId="54" xfId="2" applyBorder="1" applyAlignment="1">
      <alignment horizontal="center" wrapText="1"/>
    </xf>
    <xf numFmtId="0" fontId="2" fillId="0" borderId="11" xfId="2" applyFont="1" applyBorder="1" applyAlignment="1">
      <alignment horizontal="center" wrapText="1"/>
    </xf>
    <xf numFmtId="0" fontId="2" fillId="0" borderId="32" xfId="2" applyFont="1" applyBorder="1" applyAlignment="1">
      <alignment horizontal="center" wrapText="1"/>
    </xf>
    <xf numFmtId="0" fontId="1" fillId="0" borderId="42" xfId="2" applyFont="1" applyBorder="1" applyAlignment="1">
      <alignment horizontal="center" wrapText="1"/>
    </xf>
    <xf numFmtId="0" fontId="1" fillId="0" borderId="0" xfId="2" applyAlignment="1">
      <alignment horizontal="center" wrapText="1"/>
    </xf>
    <xf numFmtId="0" fontId="2" fillId="2" borderId="6" xfId="2" applyFont="1" applyFill="1" applyBorder="1" applyAlignment="1">
      <alignment horizontal="left" wrapText="1"/>
    </xf>
    <xf numFmtId="0" fontId="2" fillId="2" borderId="7" xfId="2" applyFont="1" applyFill="1" applyBorder="1" applyAlignment="1">
      <alignment horizontal="left" wrapText="1"/>
    </xf>
    <xf numFmtId="0" fontId="2" fillId="2" borderId="13" xfId="2" applyFont="1" applyFill="1" applyBorder="1" applyAlignment="1">
      <alignment horizontal="left" wrapText="1"/>
    </xf>
    <xf numFmtId="0" fontId="2" fillId="3" borderId="12" xfId="2" applyFont="1" applyFill="1" applyBorder="1" applyAlignment="1">
      <alignment horizontal="left" wrapText="1"/>
    </xf>
    <xf numFmtId="0" fontId="4" fillId="3" borderId="6" xfId="2" applyFont="1" applyFill="1" applyBorder="1" applyAlignment="1">
      <alignment horizontal="center" wrapText="1"/>
    </xf>
    <xf numFmtId="0" fontId="2" fillId="2" borderId="8" xfId="2" applyFont="1" applyFill="1" applyBorder="1" applyAlignment="1">
      <alignment horizontal="left" wrapText="1"/>
    </xf>
    <xf numFmtId="0" fontId="2" fillId="2" borderId="9" xfId="2" applyFont="1" applyFill="1" applyBorder="1" applyAlignment="1">
      <alignment horizontal="left" wrapText="1"/>
    </xf>
    <xf numFmtId="0" fontId="2" fillId="2" borderId="10" xfId="2" applyFont="1" applyFill="1" applyBorder="1" applyAlignment="1">
      <alignment horizontal="left" wrapText="1"/>
    </xf>
    <xf numFmtId="0" fontId="2" fillId="0" borderId="1" xfId="2" applyFont="1" applyBorder="1" applyAlignment="1">
      <alignment horizontal="left" vertical="top" wrapText="1"/>
    </xf>
    <xf numFmtId="49" fontId="1" fillId="0" borderId="0" xfId="2" applyNumberFormat="1" applyFont="1" applyBorder="1" applyAlignment="1">
      <alignment horizontal="right" vertical="top" wrapText="1"/>
    </xf>
    <xf numFmtId="0" fontId="1" fillId="0" borderId="1" xfId="2" applyNumberFormat="1" applyBorder="1" applyAlignment="1">
      <alignment horizontal="right" vertical="top" wrapText="1"/>
    </xf>
    <xf numFmtId="0" fontId="8" fillId="0" borderId="1" xfId="2" applyFont="1" applyBorder="1" applyAlignment="1">
      <alignment horizontal="left" vertical="top"/>
    </xf>
    <xf numFmtId="0" fontId="2" fillId="5" borderId="4" xfId="2" applyFont="1" applyFill="1" applyBorder="1" applyAlignment="1">
      <alignment horizontal="left"/>
    </xf>
    <xf numFmtId="0" fontId="2" fillId="0" borderId="12" xfId="2" applyNumberFormat="1" applyFont="1" applyFill="1" applyBorder="1" applyAlignment="1">
      <alignment horizontal="right" wrapText="1"/>
    </xf>
    <xf numFmtId="0" fontId="2" fillId="5" borderId="20" xfId="2" applyNumberFormat="1" applyFont="1" applyFill="1" applyBorder="1" applyAlignment="1">
      <alignment horizontal="right" wrapText="1"/>
    </xf>
    <xf numFmtId="0" fontId="4" fillId="5" borderId="4" xfId="2" applyFont="1" applyFill="1" applyBorder="1" applyAlignment="1">
      <alignment horizontal="right" wrapText="1"/>
    </xf>
    <xf numFmtId="0" fontId="1" fillId="0" borderId="0" xfId="2" applyNumberFormat="1"/>
    <xf numFmtId="0" fontId="2" fillId="6" borderId="27" xfId="2" applyFont="1" applyFill="1" applyBorder="1" applyAlignment="1">
      <alignment horizontal="left" vertical="center" wrapText="1"/>
    </xf>
    <xf numFmtId="3" fontId="2" fillId="6" borderId="23" xfId="2" applyNumberFormat="1" applyFont="1" applyFill="1" applyBorder="1" applyAlignment="1">
      <alignment horizontal="right" vertical="center" indent="1"/>
    </xf>
    <xf numFmtId="0" fontId="21" fillId="0" borderId="0" xfId="2" applyFont="1"/>
    <xf numFmtId="0" fontId="2" fillId="2" borderId="40" xfId="2" applyFont="1" applyFill="1" applyBorder="1" applyAlignment="1">
      <alignment horizontal="left" wrapText="1"/>
    </xf>
    <xf numFmtId="166" fontId="2" fillId="0" borderId="12" xfId="4" applyNumberFormat="1" applyFont="1" applyBorder="1"/>
    <xf numFmtId="49" fontId="2" fillId="0" borderId="0" xfId="4" applyNumberFormat="1" applyFont="1" applyBorder="1"/>
    <xf numFmtId="0" fontId="1" fillId="0" borderId="53" xfId="2" applyNumberFormat="1" applyBorder="1" applyAlignment="1">
      <alignment horizontal="right" vertical="top" wrapText="1"/>
    </xf>
    <xf numFmtId="0" fontId="1" fillId="0" borderId="52" xfId="2" applyNumberFormat="1" applyBorder="1" applyAlignment="1">
      <alignment horizontal="right" vertical="top" wrapText="1"/>
    </xf>
    <xf numFmtId="0" fontId="1" fillId="0" borderId="53" xfId="2" applyNumberFormat="1" applyBorder="1" applyAlignment="1">
      <alignment horizontal="left" vertical="top" wrapText="1"/>
    </xf>
    <xf numFmtId="166" fontId="8" fillId="0" borderId="12" xfId="4" applyNumberFormat="1" applyFont="1" applyBorder="1"/>
    <xf numFmtId="49" fontId="2" fillId="0" borderId="38" xfId="4" applyNumberFormat="1" applyFont="1" applyBorder="1"/>
    <xf numFmtId="166" fontId="1" fillId="0" borderId="12" xfId="4" applyNumberFormat="1" applyFont="1" applyBorder="1"/>
    <xf numFmtId="166" fontId="2" fillId="0" borderId="0" xfId="4" applyNumberFormat="1" applyFont="1" applyBorder="1"/>
    <xf numFmtId="166" fontId="2" fillId="5" borderId="19" xfId="4" applyNumberFormat="1" applyFont="1" applyFill="1" applyBorder="1" applyAlignment="1"/>
    <xf numFmtId="166" fontId="2" fillId="0" borderId="13" xfId="4" applyNumberFormat="1" applyFont="1" applyFill="1" applyBorder="1" applyAlignment="1"/>
    <xf numFmtId="165" fontId="2" fillId="5" borderId="22" xfId="4" applyNumberFormat="1" applyFont="1" applyFill="1" applyBorder="1" applyAlignment="1"/>
    <xf numFmtId="165" fontId="8" fillId="0" borderId="0" xfId="2" applyNumberFormat="1" applyFont="1"/>
    <xf numFmtId="0" fontId="8" fillId="0" borderId="0" xfId="2" applyFont="1"/>
    <xf numFmtId="167" fontId="22" fillId="0" borderId="0" xfId="2" applyNumberFormat="1" applyFont="1"/>
    <xf numFmtId="165" fontId="1" fillId="0" borderId="0" xfId="2" applyNumberFormat="1" applyFont="1"/>
    <xf numFmtId="165" fontId="2" fillId="5" borderId="22" xfId="4" applyNumberFormat="1" applyFont="1" applyFill="1" applyBorder="1" applyAlignment="1">
      <alignment horizontal="right"/>
    </xf>
    <xf numFmtId="167" fontId="21" fillId="0" borderId="0" xfId="2" applyNumberFormat="1" applyFont="1"/>
    <xf numFmtId="3" fontId="10" fillId="0" borderId="20" xfId="2" applyNumberFormat="1" applyFont="1" applyBorder="1" applyAlignment="1">
      <alignment horizontal="center" wrapText="1"/>
    </xf>
    <xf numFmtId="3" fontId="1" fillId="0" borderId="3" xfId="2" applyNumberFormat="1" applyBorder="1"/>
    <xf numFmtId="167" fontId="21" fillId="4" borderId="35" xfId="2" applyNumberFormat="1" applyFont="1" applyFill="1" applyBorder="1"/>
    <xf numFmtId="3" fontId="21" fillId="4" borderId="50" xfId="2" applyNumberFormat="1" applyFont="1" applyFill="1" applyBorder="1"/>
    <xf numFmtId="167" fontId="21" fillId="4" borderId="4" xfId="2" applyNumberFormat="1" applyFont="1" applyFill="1" applyBorder="1"/>
    <xf numFmtId="3" fontId="21" fillId="4" borderId="19" xfId="2" applyNumberFormat="1" applyFont="1" applyFill="1" applyBorder="1"/>
    <xf numFmtId="0" fontId="22" fillId="0" borderId="0" xfId="2" applyFont="1"/>
    <xf numFmtId="0" fontId="22" fillId="0" borderId="0" xfId="2" applyNumberFormat="1" applyFont="1"/>
    <xf numFmtId="3" fontId="21" fillId="4" borderId="36" xfId="2" applyNumberFormat="1" applyFont="1" applyFill="1" applyBorder="1"/>
    <xf numFmtId="49" fontId="1" fillId="0" borderId="12" xfId="2" applyNumberFormat="1" applyFont="1" applyBorder="1" applyAlignment="1">
      <alignment horizontal="center" wrapText="1"/>
    </xf>
    <xf numFmtId="0" fontId="2" fillId="2" borderId="56" xfId="2" applyFont="1" applyFill="1" applyBorder="1" applyAlignment="1">
      <alignment horizontal="left" wrapText="1"/>
    </xf>
    <xf numFmtId="0" fontId="2" fillId="2" borderId="57" xfId="2" applyFont="1" applyFill="1" applyBorder="1" applyAlignment="1">
      <alignment horizontal="left" wrapText="1"/>
    </xf>
    <xf numFmtId="165" fontId="1" fillId="0" borderId="1" xfId="4" applyNumberFormat="1" applyBorder="1"/>
    <xf numFmtId="0" fontId="1" fillId="0" borderId="1" xfId="2" applyFont="1" applyBorder="1" applyAlignment="1">
      <alignment horizontal="left" vertical="top"/>
    </xf>
    <xf numFmtId="0" fontId="1" fillId="0" borderId="13" xfId="2" applyNumberFormat="1" applyFont="1" applyBorder="1" applyAlignment="1">
      <alignment horizontal="right" vertical="top" wrapText="1"/>
    </xf>
    <xf numFmtId="0" fontId="1" fillId="0" borderId="3" xfId="2" applyNumberFormat="1" applyFont="1" applyBorder="1" applyAlignment="1">
      <alignment horizontal="right" vertical="top" wrapText="1"/>
    </xf>
    <xf numFmtId="0" fontId="1" fillId="0" borderId="1" xfId="2" applyFont="1" applyFill="1" applyBorder="1" applyAlignment="1">
      <alignment horizontal="right" vertical="top" wrapText="1"/>
    </xf>
    <xf numFmtId="165" fontId="1" fillId="0" borderId="0" xfId="4" applyNumberFormat="1" applyFont="1" applyBorder="1"/>
    <xf numFmtId="0" fontId="1" fillId="0" borderId="2" xfId="2" applyNumberFormat="1" applyFont="1" applyBorder="1" applyAlignment="1">
      <alignment horizontal="right" vertical="top" wrapText="1"/>
    </xf>
    <xf numFmtId="0" fontId="1" fillId="0" borderId="3" xfId="2" applyNumberFormat="1" applyFont="1" applyBorder="1" applyAlignment="1">
      <alignment horizontal="left" vertical="top" wrapText="1"/>
    </xf>
    <xf numFmtId="0" fontId="2" fillId="5" borderId="4" xfId="2" applyFont="1" applyFill="1" applyBorder="1" applyAlignment="1">
      <alignment horizontal="right" wrapText="1"/>
    </xf>
    <xf numFmtId="0" fontId="1" fillId="0" borderId="0" xfId="2" applyFont="1" applyBorder="1"/>
    <xf numFmtId="49" fontId="1" fillId="0" borderId="0" xfId="2" applyNumberFormat="1" applyFont="1" applyBorder="1" applyAlignment="1">
      <alignment horizontal="center" vertical="center" wrapText="1"/>
    </xf>
    <xf numFmtId="0" fontId="2" fillId="3" borderId="6" xfId="2" applyFont="1" applyFill="1" applyBorder="1" applyAlignment="1">
      <alignment horizontal="center" wrapText="1"/>
    </xf>
    <xf numFmtId="165" fontId="1" fillId="0" borderId="44" xfId="4" applyNumberFormat="1" applyFont="1" applyBorder="1"/>
    <xf numFmtId="0" fontId="1" fillId="0" borderId="45" xfId="2" applyNumberFormat="1" applyFont="1" applyBorder="1" applyAlignment="1">
      <alignment horizontal="right" vertical="top" wrapText="1"/>
    </xf>
    <xf numFmtId="165" fontId="1" fillId="0" borderId="38" xfId="4" applyNumberFormat="1" applyFont="1" applyBorder="1"/>
    <xf numFmtId="0" fontId="1" fillId="0" borderId="46" xfId="2" applyNumberFormat="1" applyFont="1" applyBorder="1" applyAlignment="1">
      <alignment horizontal="right" vertical="top" wrapText="1"/>
    </xf>
    <xf numFmtId="0" fontId="1" fillId="0" borderId="47" xfId="2" applyNumberFormat="1" applyFont="1" applyBorder="1" applyAlignment="1">
      <alignment horizontal="right" vertical="top" wrapText="1"/>
    </xf>
    <xf numFmtId="0" fontId="1" fillId="0" borderId="45" xfId="2" applyNumberFormat="1" applyFont="1" applyBorder="1" applyAlignment="1">
      <alignment horizontal="left" vertical="top" wrapText="1"/>
    </xf>
    <xf numFmtId="0" fontId="1" fillId="0" borderId="0" xfId="2" applyNumberFormat="1" applyFont="1"/>
    <xf numFmtId="165" fontId="1" fillId="0" borderId="0" xfId="4" applyNumberFormat="1" applyFont="1" applyFill="1" applyBorder="1"/>
    <xf numFmtId="0" fontId="1" fillId="0" borderId="1" xfId="2" quotePrefix="1" applyFont="1" applyBorder="1" applyAlignment="1">
      <alignment horizontal="left" vertical="top"/>
    </xf>
    <xf numFmtId="167" fontId="22" fillId="0" borderId="0" xfId="2" applyNumberFormat="1" applyFont="1" applyFill="1"/>
    <xf numFmtId="0" fontId="1" fillId="0" borderId="0" xfId="2" applyFont="1" applyFill="1"/>
    <xf numFmtId="165" fontId="1" fillId="0" borderId="48" xfId="4" applyNumberFormat="1" applyFont="1" applyBorder="1"/>
    <xf numFmtId="0" fontId="1" fillId="0" borderId="43" xfId="2" applyNumberFormat="1" applyFont="1" applyBorder="1" applyAlignment="1">
      <alignment horizontal="right" vertical="top" wrapText="1"/>
    </xf>
    <xf numFmtId="0" fontId="1" fillId="0" borderId="1" xfId="2" applyNumberFormat="1" applyFont="1" applyBorder="1" applyAlignment="1">
      <alignment horizontal="right" vertical="top" wrapText="1"/>
    </xf>
    <xf numFmtId="165" fontId="1" fillId="0" borderId="2" xfId="4" applyNumberFormat="1" applyFont="1" applyBorder="1"/>
    <xf numFmtId="165" fontId="1" fillId="0" borderId="58" xfId="4" applyNumberFormat="1" applyFont="1" applyBorder="1"/>
    <xf numFmtId="0" fontId="2" fillId="5" borderId="54" xfId="2" applyNumberFormat="1" applyFont="1" applyFill="1" applyBorder="1" applyAlignment="1">
      <alignment horizontal="right" wrapText="1"/>
    </xf>
    <xf numFmtId="0" fontId="2" fillId="5" borderId="42" xfId="2" applyNumberFormat="1" applyFont="1" applyFill="1" applyBorder="1" applyAlignment="1">
      <alignment horizontal="left" wrapText="1"/>
    </xf>
    <xf numFmtId="0" fontId="2" fillId="5" borderId="32" xfId="2" applyNumberFormat="1" applyFont="1" applyFill="1" applyBorder="1" applyAlignment="1">
      <alignment horizontal="right" wrapText="1"/>
    </xf>
    <xf numFmtId="0" fontId="2" fillId="5" borderId="42" xfId="2" applyNumberFormat="1" applyFont="1" applyFill="1" applyBorder="1" applyAlignment="1">
      <alignment horizontal="right" wrapText="1"/>
    </xf>
    <xf numFmtId="3" fontId="2" fillId="0" borderId="49" xfId="2" applyNumberFormat="1" applyFont="1" applyBorder="1" applyAlignment="1">
      <alignment horizontal="center" vertical="center"/>
    </xf>
    <xf numFmtId="167" fontId="2" fillId="0" borderId="30" xfId="2" applyNumberFormat="1" applyFont="1" applyBorder="1" applyAlignment="1">
      <alignment vertical="center" wrapText="1"/>
    </xf>
    <xf numFmtId="0" fontId="14" fillId="0" borderId="0" xfId="2" applyFont="1" applyBorder="1" applyAlignment="1">
      <alignment horizontal="left"/>
    </xf>
    <xf numFmtId="0" fontId="13" fillId="0" borderId="0" xfId="2" applyFont="1"/>
    <xf numFmtId="0" fontId="5" fillId="0" borderId="0" xfId="2" applyFont="1" applyBorder="1"/>
    <xf numFmtId="0" fontId="5" fillId="0" borderId="0" xfId="2" applyFont="1" applyBorder="1" applyAlignment="1"/>
    <xf numFmtId="0" fontId="13" fillId="0" borderId="0" xfId="2" applyFont="1" applyBorder="1" applyAlignment="1"/>
    <xf numFmtId="165" fontId="1" fillId="0" borderId="5" xfId="4" applyNumberFormat="1" applyFont="1" applyBorder="1"/>
    <xf numFmtId="0" fontId="1" fillId="0" borderId="53" xfId="2" applyNumberFormat="1" applyFont="1" applyBorder="1" applyAlignment="1">
      <alignment horizontal="right" vertical="top" wrapText="1"/>
    </xf>
    <xf numFmtId="0" fontId="1" fillId="0" borderId="55" xfId="2" applyNumberFormat="1" applyFont="1" applyBorder="1" applyAlignment="1">
      <alignment horizontal="right" vertical="top" wrapText="1"/>
    </xf>
    <xf numFmtId="0" fontId="1" fillId="0" borderId="53" xfId="2" applyNumberFormat="1" applyFont="1" applyBorder="1" applyAlignment="1">
      <alignment horizontal="left" vertical="top" wrapText="1"/>
    </xf>
    <xf numFmtId="0" fontId="1" fillId="0" borderId="0" xfId="2" applyAlignment="1">
      <alignment vertical="center"/>
    </xf>
    <xf numFmtId="0" fontId="1" fillId="0" borderId="0" xfId="2" applyFont="1" applyAlignment="1">
      <alignment vertical="center"/>
    </xf>
    <xf numFmtId="0" fontId="7" fillId="0" borderId="5" xfId="2" applyFont="1" applyBorder="1" applyAlignment="1"/>
    <xf numFmtId="0" fontId="14" fillId="0" borderId="0" xfId="2" applyFont="1"/>
    <xf numFmtId="166" fontId="2" fillId="0" borderId="12" xfId="1" applyNumberFormat="1" applyFont="1" applyBorder="1"/>
    <xf numFmtId="49" fontId="2" fillId="0" borderId="0" xfId="1" applyNumberFormat="1" applyFont="1" applyBorder="1"/>
    <xf numFmtId="165" fontId="1" fillId="0" borderId="52" xfId="1" applyNumberFormat="1" applyBorder="1"/>
    <xf numFmtId="0" fontId="3" fillId="0" borderId="1" xfId="2" applyFont="1" applyFill="1" applyBorder="1" applyAlignment="1">
      <alignment horizontal="right" vertical="top" wrapText="1"/>
    </xf>
    <xf numFmtId="0" fontId="1" fillId="0" borderId="55" xfId="2" applyNumberFormat="1" applyBorder="1" applyAlignment="1">
      <alignment horizontal="right" vertical="top" wrapText="1"/>
    </xf>
    <xf numFmtId="166" fontId="8" fillId="0" borderId="12" xfId="1" applyNumberFormat="1" applyFont="1" applyBorder="1"/>
    <xf numFmtId="0" fontId="1" fillId="0" borderId="34" xfId="2" applyBorder="1" applyAlignment="1">
      <alignment horizontal="left" vertical="top"/>
    </xf>
    <xf numFmtId="166" fontId="1" fillId="0" borderId="33" xfId="1" applyNumberFormat="1" applyFont="1" applyBorder="1"/>
    <xf numFmtId="49" fontId="2" fillId="0" borderId="38" xfId="1" applyNumberFormat="1" applyFont="1" applyBorder="1"/>
    <xf numFmtId="49" fontId="1" fillId="0" borderId="38" xfId="2" applyNumberFormat="1" applyFont="1" applyBorder="1" applyAlignment="1">
      <alignment horizontal="right" vertical="top" wrapText="1"/>
    </xf>
    <xf numFmtId="0" fontId="1" fillId="0" borderId="59" xfId="2" applyNumberFormat="1" applyBorder="1" applyAlignment="1">
      <alignment horizontal="right" vertical="top" wrapText="1"/>
    </xf>
    <xf numFmtId="165" fontId="1" fillId="0" borderId="44" xfId="1" applyNumberFormat="1" applyBorder="1"/>
    <xf numFmtId="0" fontId="1" fillId="0" borderId="45" xfId="2" applyNumberFormat="1" applyBorder="1" applyAlignment="1">
      <alignment horizontal="right" vertical="top" wrapText="1"/>
    </xf>
    <xf numFmtId="0" fontId="3" fillId="0" borderId="34" xfId="2" applyFont="1" applyFill="1" applyBorder="1" applyAlignment="1">
      <alignment horizontal="right" vertical="top" wrapText="1"/>
    </xf>
    <xf numFmtId="165" fontId="1" fillId="0" borderId="38" xfId="1" applyNumberFormat="1" applyBorder="1"/>
    <xf numFmtId="0" fontId="1" fillId="0" borderId="46" xfId="2" applyNumberFormat="1" applyBorder="1" applyAlignment="1">
      <alignment horizontal="right" vertical="top" wrapText="1"/>
    </xf>
    <xf numFmtId="0" fontId="1" fillId="0" borderId="47" xfId="2" applyNumberFormat="1" applyBorder="1" applyAlignment="1">
      <alignment horizontal="right" vertical="top" wrapText="1"/>
    </xf>
    <xf numFmtId="0" fontId="1" fillId="0" borderId="45" xfId="2" applyNumberFormat="1" applyBorder="1" applyAlignment="1">
      <alignment horizontal="left" vertical="top" wrapText="1"/>
    </xf>
    <xf numFmtId="0" fontId="1" fillId="0" borderId="13" xfId="2" applyNumberFormat="1" applyBorder="1" applyAlignment="1">
      <alignment horizontal="right" vertical="top" wrapText="1"/>
    </xf>
    <xf numFmtId="165" fontId="1" fillId="0" borderId="60" xfId="1" applyNumberFormat="1" applyBorder="1"/>
    <xf numFmtId="165" fontId="1" fillId="0" borderId="48" xfId="1" applyNumberFormat="1" applyBorder="1"/>
    <xf numFmtId="0" fontId="1" fillId="0" borderId="3" xfId="2" applyNumberFormat="1" applyBorder="1" applyAlignment="1">
      <alignment horizontal="right" vertical="top" wrapText="1"/>
    </xf>
    <xf numFmtId="0" fontId="1" fillId="0" borderId="43" xfId="2" applyNumberFormat="1" applyBorder="1" applyAlignment="1">
      <alignment horizontal="right" vertical="top" wrapText="1"/>
    </xf>
    <xf numFmtId="0" fontId="1" fillId="0" borderId="2" xfId="2" applyNumberFormat="1" applyBorder="1" applyAlignment="1">
      <alignment horizontal="right" vertical="top" wrapText="1"/>
    </xf>
    <xf numFmtId="0" fontId="1" fillId="0" borderId="3" xfId="2" applyNumberFormat="1" applyBorder="1" applyAlignment="1">
      <alignment horizontal="left" vertical="top" wrapText="1"/>
    </xf>
    <xf numFmtId="0" fontId="8" fillId="0" borderId="34" xfId="2" applyFont="1" applyBorder="1" applyAlignment="1">
      <alignment horizontal="left" vertical="top"/>
    </xf>
    <xf numFmtId="166" fontId="8" fillId="0" borderId="33" xfId="1" applyNumberFormat="1" applyFont="1" applyBorder="1"/>
    <xf numFmtId="0" fontId="2" fillId="0" borderId="1" xfId="2" applyFont="1" applyBorder="1" applyAlignment="1">
      <alignment horizontal="left" vertical="top"/>
    </xf>
    <xf numFmtId="49" fontId="1" fillId="0" borderId="0" xfId="2" applyNumberFormat="1" applyFont="1" applyFill="1" applyBorder="1" applyAlignment="1">
      <alignment horizontal="right" vertical="top" wrapText="1"/>
    </xf>
    <xf numFmtId="166" fontId="8" fillId="0" borderId="12" xfId="1" applyNumberFormat="1" applyFont="1" applyFill="1" applyBorder="1"/>
    <xf numFmtId="49" fontId="2" fillId="0" borderId="0" xfId="1" applyNumberFormat="1" applyFont="1" applyFill="1" applyBorder="1"/>
    <xf numFmtId="0" fontId="1" fillId="0" borderId="0" xfId="2" applyNumberFormat="1" applyFont="1" applyBorder="1" applyAlignment="1">
      <alignment horizontal="right" vertical="top" wrapText="1"/>
    </xf>
    <xf numFmtId="3" fontId="2" fillId="5" borderId="19" xfId="1" applyNumberFormat="1" applyFont="1" applyFill="1" applyBorder="1" applyAlignment="1"/>
    <xf numFmtId="166" fontId="2" fillId="0" borderId="13" xfId="1" applyNumberFormat="1" applyFont="1" applyFill="1" applyBorder="1" applyAlignment="1"/>
    <xf numFmtId="165" fontId="2" fillId="5" borderId="21" xfId="1" applyNumberFormat="1" applyFont="1" applyFill="1" applyBorder="1" applyAlignment="1"/>
    <xf numFmtId="165" fontId="2" fillId="5" borderId="22" xfId="1" applyNumberFormat="1" applyFont="1" applyFill="1" applyBorder="1" applyAlignment="1"/>
    <xf numFmtId="3" fontId="1" fillId="0" borderId="0" xfId="2" applyNumberFormat="1" applyFont="1"/>
    <xf numFmtId="165" fontId="1" fillId="0" borderId="0" xfId="2" applyNumberFormat="1"/>
    <xf numFmtId="165" fontId="1" fillId="0" borderId="2" xfId="4" applyNumberFormat="1" applyBorder="1"/>
    <xf numFmtId="0" fontId="1" fillId="0" borderId="61" xfId="2" applyNumberFormat="1" applyBorder="1" applyAlignment="1">
      <alignment horizontal="right" vertical="top" wrapText="1"/>
    </xf>
    <xf numFmtId="166" fontId="8" fillId="0" borderId="33" xfId="4" applyNumberFormat="1" applyFont="1" applyBorder="1"/>
    <xf numFmtId="0" fontId="1" fillId="0" borderId="34" xfId="2" applyNumberFormat="1" applyBorder="1" applyAlignment="1">
      <alignment horizontal="right" vertical="top" wrapText="1"/>
    </xf>
    <xf numFmtId="165" fontId="1" fillId="0" borderId="47" xfId="4" applyNumberFormat="1" applyBorder="1"/>
    <xf numFmtId="0" fontId="1" fillId="0" borderId="62" xfId="2" applyNumberFormat="1" applyBorder="1" applyAlignment="1">
      <alignment horizontal="right" vertical="top" wrapText="1"/>
    </xf>
    <xf numFmtId="165" fontId="1" fillId="0" borderId="34" xfId="4" applyNumberFormat="1" applyBorder="1"/>
    <xf numFmtId="165" fontId="2" fillId="5" borderId="63" xfId="4" applyNumberFormat="1" applyFont="1" applyFill="1" applyBorder="1" applyAlignment="1"/>
    <xf numFmtId="0" fontId="2" fillId="5" borderId="64" xfId="2" applyNumberFormat="1" applyFont="1" applyFill="1" applyBorder="1" applyAlignment="1">
      <alignment horizontal="right" wrapText="1"/>
    </xf>
    <xf numFmtId="165" fontId="2" fillId="5" borderId="65" xfId="2" applyNumberFormat="1" applyFont="1" applyFill="1" applyBorder="1" applyAlignment="1">
      <alignment horizontal="right" wrapText="1"/>
    </xf>
    <xf numFmtId="0" fontId="2" fillId="5" borderId="66" xfId="2" applyNumberFormat="1" applyFont="1" applyFill="1" applyBorder="1" applyAlignment="1">
      <alignment horizontal="right" wrapText="1"/>
    </xf>
    <xf numFmtId="165" fontId="2" fillId="5" borderId="66" xfId="2" applyNumberFormat="1" applyFont="1" applyFill="1" applyBorder="1" applyAlignment="1">
      <alignment horizontal="right" wrapText="1"/>
    </xf>
    <xf numFmtId="0" fontId="2" fillId="5" borderId="64" xfId="2" applyNumberFormat="1" applyFont="1" applyFill="1" applyBorder="1" applyAlignment="1">
      <alignment horizontal="left" wrapText="1"/>
    </xf>
    <xf numFmtId="0" fontId="2" fillId="0" borderId="64" xfId="2" applyFont="1" applyBorder="1" applyAlignment="1">
      <alignment horizontal="center" wrapText="1"/>
    </xf>
    <xf numFmtId="0" fontId="1" fillId="0" borderId="66" xfId="2" applyFont="1" applyBorder="1" applyAlignment="1">
      <alignment horizontal="center" wrapText="1"/>
    </xf>
    <xf numFmtId="0" fontId="1" fillId="0" borderId="64" xfId="2" applyFont="1" applyBorder="1" applyAlignment="1">
      <alignment horizontal="center" wrapText="1"/>
    </xf>
    <xf numFmtId="0" fontId="1" fillId="0" borderId="64" xfId="2" applyBorder="1" applyAlignment="1">
      <alignment horizontal="center" wrapText="1"/>
    </xf>
    <xf numFmtId="0" fontId="1" fillId="0" borderId="65" xfId="2" applyBorder="1" applyAlignment="1">
      <alignment horizontal="center" wrapText="1"/>
    </xf>
    <xf numFmtId="0" fontId="2" fillId="0" borderId="66" xfId="2" applyFont="1" applyBorder="1" applyAlignment="1">
      <alignment horizontal="center" wrapText="1"/>
    </xf>
    <xf numFmtId="0" fontId="1" fillId="0" borderId="59" xfId="2" applyNumberFormat="1" applyFont="1" applyBorder="1" applyAlignment="1">
      <alignment horizontal="right" vertical="top" wrapText="1"/>
    </xf>
    <xf numFmtId="0" fontId="1" fillId="0" borderId="34" xfId="2" applyFont="1" applyFill="1" applyBorder="1" applyAlignment="1">
      <alignment horizontal="right" vertical="top" wrapText="1"/>
    </xf>
    <xf numFmtId="0" fontId="1" fillId="0" borderId="38" xfId="2" applyNumberFormat="1" applyFont="1" applyBorder="1" applyAlignment="1">
      <alignment horizontal="right" vertical="top" wrapText="1"/>
    </xf>
    <xf numFmtId="165" fontId="1" fillId="0" borderId="47" xfId="4" applyNumberFormat="1" applyFont="1" applyBorder="1"/>
    <xf numFmtId="0" fontId="1" fillId="0" borderId="67" xfId="2" applyNumberFormat="1" applyFont="1" applyBorder="1" applyAlignment="1">
      <alignment horizontal="right" vertical="top" wrapText="1"/>
    </xf>
    <xf numFmtId="0" fontId="1" fillId="0" borderId="68" xfId="2" applyNumberFormat="1" applyFont="1" applyBorder="1" applyAlignment="1">
      <alignment horizontal="right" vertical="top" wrapText="1"/>
    </xf>
    <xf numFmtId="0" fontId="1" fillId="0" borderId="69" xfId="2" applyNumberFormat="1" applyFont="1" applyBorder="1" applyAlignment="1">
      <alignment horizontal="right" vertical="top" wrapText="1"/>
    </xf>
    <xf numFmtId="0" fontId="1" fillId="0" borderId="67" xfId="2" applyNumberFormat="1" applyFont="1" applyBorder="1" applyAlignment="1">
      <alignment horizontal="left" vertical="top" wrapText="1"/>
    </xf>
    <xf numFmtId="0" fontId="2" fillId="5" borderId="65" xfId="2" applyNumberFormat="1" applyFont="1" applyFill="1" applyBorder="1" applyAlignment="1">
      <alignment horizontal="right" wrapText="1"/>
    </xf>
    <xf numFmtId="0" fontId="1" fillId="0" borderId="65" xfId="2" applyFont="1" applyBorder="1" applyAlignment="1">
      <alignment horizontal="center" wrapText="1"/>
    </xf>
    <xf numFmtId="0" fontId="8" fillId="0" borderId="1" xfId="2" applyFont="1" applyBorder="1" applyAlignment="1">
      <alignment horizontal="left" vertical="top" wrapText="1"/>
    </xf>
    <xf numFmtId="0" fontId="8" fillId="0" borderId="34" xfId="2" applyFont="1" applyBorder="1" applyAlignment="1">
      <alignment horizontal="left" vertical="top" wrapText="1"/>
    </xf>
    <xf numFmtId="165" fontId="2" fillId="5" borderId="66" xfId="4" applyNumberFormat="1" applyFont="1" applyFill="1" applyBorder="1" applyAlignment="1"/>
    <xf numFmtId="165" fontId="2" fillId="5" borderId="64" xfId="4" applyNumberFormat="1" applyFont="1" applyFill="1" applyBorder="1" applyAlignment="1"/>
    <xf numFmtId="0" fontId="2" fillId="0" borderId="1" xfId="2" applyFont="1" applyFill="1" applyBorder="1" applyAlignment="1">
      <alignment horizontal="left" vertical="top" wrapText="1"/>
    </xf>
    <xf numFmtId="0" fontId="8" fillId="0" borderId="1" xfId="2" applyFont="1" applyFill="1" applyBorder="1" applyAlignment="1">
      <alignment horizontal="left" vertical="top"/>
    </xf>
    <xf numFmtId="165" fontId="1" fillId="0" borderId="60" xfId="4" applyNumberFormat="1" applyFont="1" applyBorder="1"/>
    <xf numFmtId="0" fontId="8" fillId="0" borderId="34" xfId="2" applyFont="1" applyFill="1" applyBorder="1" applyAlignment="1">
      <alignment horizontal="left" vertical="top"/>
    </xf>
    <xf numFmtId="165" fontId="1" fillId="0" borderId="38" xfId="4" applyNumberFormat="1" applyFont="1" applyFill="1" applyBorder="1"/>
    <xf numFmtId="166" fontId="26" fillId="0" borderId="12" xfId="4" applyNumberFormat="1" applyFont="1" applyBorder="1"/>
    <xf numFmtId="165" fontId="2" fillId="5" borderId="64" xfId="2" applyNumberFormat="1" applyFont="1" applyFill="1" applyBorder="1" applyAlignment="1">
      <alignment horizontal="right" wrapText="1"/>
    </xf>
    <xf numFmtId="0" fontId="2" fillId="5" borderId="66" xfId="2" applyNumberFormat="1" applyFont="1" applyFill="1" applyBorder="1" applyAlignment="1">
      <alignment horizontal="left" wrapText="1"/>
    </xf>
    <xf numFmtId="0" fontId="27" fillId="0" borderId="0" xfId="2" applyFont="1" applyAlignment="1">
      <alignment wrapText="1"/>
    </xf>
    <xf numFmtId="3" fontId="11" fillId="0" borderId="64" xfId="2" applyNumberFormat="1" applyFont="1" applyBorder="1" applyAlignment="1">
      <alignment horizontal="center" wrapText="1"/>
    </xf>
    <xf numFmtId="3" fontId="1" fillId="0" borderId="61" xfId="2" applyNumberFormat="1" applyBorder="1" applyAlignment="1">
      <alignment horizontal="right"/>
    </xf>
    <xf numFmtId="3" fontId="1" fillId="0" borderId="3" xfId="2" quotePrefix="1" applyNumberFormat="1" applyBorder="1" applyAlignment="1">
      <alignment horizontal="right"/>
    </xf>
    <xf numFmtId="3" fontId="1" fillId="0" borderId="61" xfId="2" quotePrefix="1" applyNumberFormat="1" applyBorder="1" applyAlignment="1">
      <alignment horizontal="right"/>
    </xf>
    <xf numFmtId="3" fontId="1" fillId="0" borderId="0" xfId="2" quotePrefix="1" applyNumberFormat="1"/>
    <xf numFmtId="3" fontId="1" fillId="0" borderId="61" xfId="2" quotePrefix="1" applyNumberFormat="1" applyFill="1" applyBorder="1" applyAlignment="1">
      <alignment horizontal="right"/>
    </xf>
    <xf numFmtId="3" fontId="1" fillId="0" borderId="0" xfId="2" quotePrefix="1" applyNumberFormat="1" applyFill="1" applyBorder="1" applyAlignment="1">
      <alignment horizontal="right"/>
    </xf>
    <xf numFmtId="0" fontId="1" fillId="0" borderId="0" xfId="2" applyFont="1" applyAlignment="1">
      <alignment vertical="center" wrapText="1"/>
    </xf>
    <xf numFmtId="0" fontId="1" fillId="0" borderId="0" xfId="2" applyAlignment="1">
      <alignment vertical="center"/>
    </xf>
    <xf numFmtId="0" fontId="1" fillId="0" borderId="0" xfId="2" applyFont="1" applyAlignment="1">
      <alignment vertical="center"/>
    </xf>
    <xf numFmtId="0" fontId="13" fillId="0" borderId="0" xfId="2" applyFont="1" applyAlignment="1">
      <alignment vertical="center" wrapText="1"/>
    </xf>
    <xf numFmtId="0" fontId="13" fillId="0" borderId="0" xfId="2" applyFont="1" applyAlignment="1">
      <alignment vertical="center"/>
    </xf>
    <xf numFmtId="0" fontId="2" fillId="0" borderId="14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/>
    </xf>
    <xf numFmtId="0" fontId="2" fillId="0" borderId="16" xfId="2" applyFont="1" applyBorder="1" applyAlignment="1">
      <alignment horizontal="center" vertical="center"/>
    </xf>
    <xf numFmtId="0" fontId="2" fillId="0" borderId="17" xfId="2" applyFont="1" applyBorder="1" applyAlignment="1">
      <alignment horizontal="center" vertical="center" wrapText="1"/>
    </xf>
    <xf numFmtId="0" fontId="2" fillId="0" borderId="17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8" xfId="2" applyFont="1" applyBorder="1" applyAlignment="1">
      <alignment horizontal="left" vertical="center" wrapText="1"/>
    </xf>
    <xf numFmtId="0" fontId="2" fillId="0" borderId="17" xfId="2" applyFont="1" applyBorder="1" applyAlignment="1">
      <alignment horizontal="left" vertical="center"/>
    </xf>
    <xf numFmtId="3" fontId="2" fillId="0" borderId="20" xfId="2" applyNumberFormat="1" applyFont="1" applyBorder="1" applyAlignment="1">
      <alignment horizontal="center" vertical="center" wrapText="1"/>
    </xf>
    <xf numFmtId="3" fontId="2" fillId="0" borderId="22" xfId="2" applyNumberFormat="1" applyFont="1" applyBorder="1" applyAlignment="1">
      <alignment horizontal="center" vertical="center"/>
    </xf>
    <xf numFmtId="3" fontId="2" fillId="0" borderId="19" xfId="2" applyNumberFormat="1" applyFont="1" applyBorder="1" applyAlignment="1">
      <alignment horizontal="center" vertical="center"/>
    </xf>
    <xf numFmtId="3" fontId="11" fillId="0" borderId="20" xfId="2" applyNumberFormat="1" applyFont="1" applyBorder="1" applyAlignment="1">
      <alignment horizontal="center" wrapText="1"/>
    </xf>
    <xf numFmtId="3" fontId="9" fillId="0" borderId="31" xfId="2" applyNumberFormat="1" applyFont="1" applyBorder="1" applyAlignment="1">
      <alignment horizontal="center" wrapText="1"/>
    </xf>
    <xf numFmtId="3" fontId="1" fillId="0" borderId="14" xfId="2" applyNumberFormat="1" applyBorder="1" applyAlignment="1"/>
    <xf numFmtId="3" fontId="1" fillId="0" borderId="29" xfId="2" applyNumberFormat="1" applyBorder="1" applyAlignment="1"/>
    <xf numFmtId="3" fontId="1" fillId="0" borderId="14" xfId="2" applyNumberFormat="1" applyBorder="1"/>
    <xf numFmtId="3" fontId="1" fillId="0" borderId="29" xfId="2" applyNumberFormat="1" applyBorder="1"/>
    <xf numFmtId="3" fontId="1" fillId="0" borderId="14" xfId="2" applyNumberFormat="1" applyFont="1" applyBorder="1"/>
    <xf numFmtId="3" fontId="1" fillId="0" borderId="29" xfId="2" applyNumberFormat="1" applyFont="1" applyBorder="1"/>
    <xf numFmtId="3" fontId="1" fillId="0" borderId="13" xfId="2" applyNumberFormat="1" applyBorder="1" applyAlignment="1"/>
    <xf numFmtId="3" fontId="1" fillId="0" borderId="5" xfId="2" applyNumberFormat="1" applyBorder="1" applyAlignment="1"/>
    <xf numFmtId="3" fontId="1" fillId="0" borderId="13" xfId="2" applyNumberFormat="1" applyBorder="1"/>
    <xf numFmtId="3" fontId="1" fillId="0" borderId="5" xfId="2" applyNumberFormat="1" applyBorder="1"/>
    <xf numFmtId="3" fontId="1" fillId="0" borderId="13" xfId="2" applyNumberFormat="1" applyFont="1" applyBorder="1"/>
    <xf numFmtId="3" fontId="1" fillId="0" borderId="5" xfId="2" applyNumberFormat="1" applyFont="1" applyBorder="1"/>
    <xf numFmtId="3" fontId="1" fillId="0" borderId="13" xfId="2" quotePrefix="1" applyNumberFormat="1" applyBorder="1" applyAlignment="1">
      <alignment horizontal="right"/>
    </xf>
    <xf numFmtId="3" fontId="1" fillId="0" borderId="5" xfId="2" applyNumberFormat="1" applyBorder="1" applyAlignment="1">
      <alignment horizontal="right"/>
    </xf>
    <xf numFmtId="3" fontId="1" fillId="0" borderId="13" xfId="2" quotePrefix="1" applyNumberFormat="1" applyFont="1" applyBorder="1" applyAlignment="1">
      <alignment horizontal="right"/>
    </xf>
    <xf numFmtId="3" fontId="1" fillId="0" borderId="5" xfId="2" applyNumberFormat="1" applyFont="1" applyBorder="1" applyAlignment="1">
      <alignment horizontal="right"/>
    </xf>
    <xf numFmtId="3" fontId="21" fillId="4" borderId="51" xfId="2" applyNumberFormat="1" applyFont="1" applyFill="1" applyBorder="1" applyAlignment="1"/>
    <xf numFmtId="0" fontId="22" fillId="0" borderId="39" xfId="2" applyFont="1" applyBorder="1" applyAlignment="1"/>
    <xf numFmtId="3" fontId="21" fillId="4" borderId="51" xfId="2" applyNumberFormat="1" applyFont="1" applyFill="1" applyBorder="1"/>
    <xf numFmtId="3" fontId="21" fillId="4" borderId="39" xfId="2" applyNumberFormat="1" applyFont="1" applyFill="1" applyBorder="1"/>
  </cellXfs>
  <cellStyles count="6">
    <cellStyle name="Comma" xfId="1" builtinId="3"/>
    <cellStyle name="Hyperlink" xfId="3" builtinId="8"/>
    <cellStyle name="Milliers 2" xfId="4"/>
    <cellStyle name="Normal" xfId="0" builtinId="0"/>
    <cellStyle name="Normal 2" xfId="2"/>
    <cellStyle name="Standard 2" xfId="5"/>
  </cellStyles>
  <dxfs count="0"/>
  <tableStyles count="0" defaultTableStyle="TableStyleMedium2" defaultPivotStyle="PivotStyleLight16"/>
  <colors>
    <mruColors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628651</xdr:colOff>
      <xdr:row>0</xdr:row>
      <xdr:rowOff>76199</xdr:rowOff>
    </xdr:from>
    <xdr:to>
      <xdr:col>8</xdr:col>
      <xdr:colOff>95250</xdr:colOff>
      <xdr:row>7</xdr:row>
      <xdr:rowOff>47486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52876" y="76199"/>
          <a:ext cx="1619249" cy="1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276224</xdr:colOff>
      <xdr:row>1</xdr:row>
      <xdr:rowOff>0</xdr:rowOff>
    </xdr:from>
    <xdr:to>
      <xdr:col>11</xdr:col>
      <xdr:colOff>28574</xdr:colOff>
      <xdr:row>7</xdr:row>
      <xdr:rowOff>37974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6224" y="161925"/>
          <a:ext cx="7515225" cy="1009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2:L35"/>
  <sheetViews>
    <sheetView showGridLines="0" tabSelected="1" zoomScaleNormal="100" workbookViewId="0"/>
  </sheetViews>
  <sheetFormatPr defaultColWidth="11.42578125" defaultRowHeight="12.75" x14ac:dyDescent="0.2"/>
  <cols>
    <col min="1" max="1" width="4.140625" style="4" customWidth="1"/>
    <col min="2" max="7" width="11.42578125" style="4"/>
    <col min="8" max="8" width="9.42578125" style="4" customWidth="1"/>
    <col min="9" max="16384" width="11.42578125" style="4"/>
  </cols>
  <sheetData>
    <row r="12" spans="2:9" ht="27" x14ac:dyDescent="0.2">
      <c r="B12" s="9" t="s">
        <v>43</v>
      </c>
      <c r="I12" s="9" t="s">
        <v>44</v>
      </c>
    </row>
    <row r="13" spans="2:9" ht="15" x14ac:dyDescent="0.2">
      <c r="B13" s="10" t="s">
        <v>87</v>
      </c>
      <c r="I13" s="10" t="s">
        <v>88</v>
      </c>
    </row>
    <row r="18" spans="2:12" ht="17.25" customHeight="1" x14ac:dyDescent="0.2">
      <c r="B18" s="11" t="s">
        <v>59</v>
      </c>
      <c r="C18" s="14"/>
      <c r="D18" s="14"/>
    </row>
    <row r="19" spans="2:12" ht="16.5" customHeight="1" x14ac:dyDescent="0.2">
      <c r="B19" s="12" t="s">
        <v>50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ht="15.75" customHeight="1" x14ac:dyDescent="0.2">
      <c r="B20" s="133" t="s">
        <v>63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2"/>
    </row>
    <row r="21" spans="2:12" x14ac:dyDescent="0.2">
      <c r="B21" s="133"/>
      <c r="C21" s="133"/>
      <c r="D21" s="133"/>
      <c r="E21" s="133"/>
      <c r="F21" s="133"/>
      <c r="G21" s="133"/>
      <c r="H21" s="133"/>
      <c r="I21" s="133"/>
      <c r="J21" s="133"/>
      <c r="K21" s="133"/>
    </row>
    <row r="22" spans="2:12" x14ac:dyDescent="0.2">
      <c r="B22" s="4" t="s">
        <v>22</v>
      </c>
    </row>
    <row r="23" spans="2:12" x14ac:dyDescent="0.2">
      <c r="B23" s="11" t="s">
        <v>60</v>
      </c>
      <c r="C23" s="14"/>
      <c r="D23" s="14"/>
    </row>
    <row r="24" spans="2:12" ht="35.25" customHeight="1" x14ac:dyDescent="0.2">
      <c r="B24" s="232" t="s">
        <v>62</v>
      </c>
      <c r="C24" s="234"/>
      <c r="D24" s="234"/>
      <c r="E24" s="234"/>
      <c r="F24" s="234"/>
      <c r="G24" s="234"/>
      <c r="H24" s="234"/>
      <c r="I24" s="234"/>
      <c r="J24" s="234"/>
      <c r="K24" s="234"/>
    </row>
    <row r="25" spans="2:12" s="13" customFormat="1" ht="42.75" customHeight="1" x14ac:dyDescent="0.2">
      <c r="B25" s="235" t="s">
        <v>64</v>
      </c>
      <c r="C25" s="236"/>
      <c r="D25" s="236"/>
      <c r="E25" s="236"/>
      <c r="F25" s="236"/>
      <c r="G25" s="236"/>
      <c r="H25" s="236"/>
      <c r="I25" s="236"/>
      <c r="J25" s="236"/>
      <c r="K25" s="236"/>
    </row>
    <row r="28" spans="2:12" x14ac:dyDescent="0.2">
      <c r="B28" s="14" t="s">
        <v>61</v>
      </c>
      <c r="C28" s="14"/>
      <c r="D28" s="14"/>
    </row>
    <row r="29" spans="2:12" ht="32.25" customHeight="1" x14ac:dyDescent="0.2">
      <c r="B29" s="232" t="s">
        <v>69</v>
      </c>
      <c r="C29" s="234"/>
      <c r="D29" s="234"/>
      <c r="E29" s="234"/>
      <c r="F29" s="234"/>
      <c r="G29" s="234"/>
      <c r="H29" s="234"/>
      <c r="I29" s="234"/>
      <c r="J29" s="234"/>
      <c r="K29" s="234"/>
    </row>
    <row r="30" spans="2:12" ht="30" customHeight="1" x14ac:dyDescent="0.2">
      <c r="B30" s="235" t="s">
        <v>70</v>
      </c>
      <c r="C30" s="236"/>
      <c r="D30" s="236"/>
      <c r="E30" s="236"/>
      <c r="F30" s="236"/>
      <c r="G30" s="236"/>
      <c r="H30" s="236"/>
      <c r="I30" s="236"/>
      <c r="J30" s="236"/>
      <c r="K30" s="236"/>
    </row>
    <row r="33" spans="2:11" x14ac:dyDescent="0.2">
      <c r="B33" s="14"/>
    </row>
    <row r="34" spans="2:11" ht="17.25" customHeight="1" x14ac:dyDescent="0.2">
      <c r="B34" s="234"/>
      <c r="C34" s="233"/>
      <c r="D34" s="233"/>
      <c r="E34" s="233"/>
      <c r="F34" s="233"/>
      <c r="G34" s="233"/>
      <c r="H34" s="233"/>
      <c r="I34" s="233"/>
      <c r="J34" s="233"/>
      <c r="K34" s="233"/>
    </row>
    <row r="35" spans="2:11" ht="27.75" customHeight="1" x14ac:dyDescent="0.2">
      <c r="B35" s="232"/>
      <c r="C35" s="233"/>
      <c r="D35" s="233"/>
      <c r="E35" s="233"/>
      <c r="F35" s="233"/>
      <c r="G35" s="233"/>
      <c r="H35" s="233"/>
      <c r="I35" s="233"/>
      <c r="J35" s="233"/>
      <c r="K35" s="233"/>
    </row>
  </sheetData>
  <mergeCells count="6">
    <mergeCell ref="B35:K35"/>
    <mergeCell ref="B24:K24"/>
    <mergeCell ref="B25:K25"/>
    <mergeCell ref="B29:K29"/>
    <mergeCell ref="B30:K30"/>
    <mergeCell ref="B34:K34"/>
  </mergeCells>
  <hyperlinks>
    <hyperlink ref="B18" location="'5A'!A1" display="STAT 5a) "/>
    <hyperlink ref="B23" location="'5B'!A1" display="STAT 5b) "/>
    <hyperlink ref="B28" location="'5C'!A1" display="STAT 5c) "/>
    <hyperlink ref="B18:D18" location="'lettre a)'!A1" display="STAT alinéa 5, lettre a) "/>
    <hyperlink ref="B23:D23" location="'lettre b)'!A1" display="STAT alinéa 5, lettre b) "/>
    <hyperlink ref="B28:D28" location="'lettre c)'!A1" display="STAT alinéa 5, lettre c) 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B49"/>
  <sheetViews>
    <sheetView view="pageLayout" zoomScaleNormal="80" workbookViewId="0"/>
  </sheetViews>
  <sheetFormatPr defaultColWidth="11.42578125" defaultRowHeight="12.75" x14ac:dyDescent="0.2"/>
  <cols>
    <col min="1" max="1" width="87.28515625" style="4" customWidth="1"/>
    <col min="2" max="2" width="25.5703125" style="4" customWidth="1"/>
    <col min="3" max="254" width="11.42578125" style="4"/>
    <col min="255" max="255" width="62.140625" style="4" customWidth="1"/>
    <col min="256" max="256" width="18.7109375" style="4" customWidth="1"/>
    <col min="257" max="257" width="18.5703125" style="4" customWidth="1"/>
    <col min="258" max="258" width="17.7109375" style="4" customWidth="1"/>
    <col min="259" max="510" width="11.42578125" style="4"/>
    <col min="511" max="511" width="62.140625" style="4" customWidth="1"/>
    <col min="512" max="512" width="18.7109375" style="4" customWidth="1"/>
    <col min="513" max="513" width="18.5703125" style="4" customWidth="1"/>
    <col min="514" max="514" width="17.7109375" style="4" customWidth="1"/>
    <col min="515" max="766" width="11.42578125" style="4"/>
    <col min="767" max="767" width="62.140625" style="4" customWidth="1"/>
    <col min="768" max="768" width="18.7109375" style="4" customWidth="1"/>
    <col min="769" max="769" width="18.5703125" style="4" customWidth="1"/>
    <col min="770" max="770" width="17.7109375" style="4" customWidth="1"/>
    <col min="771" max="1022" width="11.42578125" style="4"/>
    <col min="1023" max="1023" width="62.140625" style="4" customWidth="1"/>
    <col min="1024" max="1024" width="18.7109375" style="4" customWidth="1"/>
    <col min="1025" max="1025" width="18.5703125" style="4" customWidth="1"/>
    <col min="1026" max="1026" width="17.7109375" style="4" customWidth="1"/>
    <col min="1027" max="1278" width="11.42578125" style="4"/>
    <col min="1279" max="1279" width="62.140625" style="4" customWidth="1"/>
    <col min="1280" max="1280" width="18.7109375" style="4" customWidth="1"/>
    <col min="1281" max="1281" width="18.5703125" style="4" customWidth="1"/>
    <col min="1282" max="1282" width="17.7109375" style="4" customWidth="1"/>
    <col min="1283" max="1534" width="11.42578125" style="4"/>
    <col min="1535" max="1535" width="62.140625" style="4" customWidth="1"/>
    <col min="1536" max="1536" width="18.7109375" style="4" customWidth="1"/>
    <col min="1537" max="1537" width="18.5703125" style="4" customWidth="1"/>
    <col min="1538" max="1538" width="17.7109375" style="4" customWidth="1"/>
    <col min="1539" max="1790" width="11.42578125" style="4"/>
    <col min="1791" max="1791" width="62.140625" style="4" customWidth="1"/>
    <col min="1792" max="1792" width="18.7109375" style="4" customWidth="1"/>
    <col min="1793" max="1793" width="18.5703125" style="4" customWidth="1"/>
    <col min="1794" max="1794" width="17.7109375" style="4" customWidth="1"/>
    <col min="1795" max="2046" width="11.42578125" style="4"/>
    <col min="2047" max="2047" width="62.140625" style="4" customWidth="1"/>
    <col min="2048" max="2048" width="18.7109375" style="4" customWidth="1"/>
    <col min="2049" max="2049" width="18.5703125" style="4" customWidth="1"/>
    <col min="2050" max="2050" width="17.7109375" style="4" customWidth="1"/>
    <col min="2051" max="2302" width="11.42578125" style="4"/>
    <col min="2303" max="2303" width="62.140625" style="4" customWidth="1"/>
    <col min="2304" max="2304" width="18.7109375" style="4" customWidth="1"/>
    <col min="2305" max="2305" width="18.5703125" style="4" customWidth="1"/>
    <col min="2306" max="2306" width="17.7109375" style="4" customWidth="1"/>
    <col min="2307" max="2558" width="11.42578125" style="4"/>
    <col min="2559" max="2559" width="62.140625" style="4" customWidth="1"/>
    <col min="2560" max="2560" width="18.7109375" style="4" customWidth="1"/>
    <col min="2561" max="2561" width="18.5703125" style="4" customWidth="1"/>
    <col min="2562" max="2562" width="17.7109375" style="4" customWidth="1"/>
    <col min="2563" max="2814" width="11.42578125" style="4"/>
    <col min="2815" max="2815" width="62.140625" style="4" customWidth="1"/>
    <col min="2816" max="2816" width="18.7109375" style="4" customWidth="1"/>
    <col min="2817" max="2817" width="18.5703125" style="4" customWidth="1"/>
    <col min="2818" max="2818" width="17.7109375" style="4" customWidth="1"/>
    <col min="2819" max="3070" width="11.42578125" style="4"/>
    <col min="3071" max="3071" width="62.140625" style="4" customWidth="1"/>
    <col min="3072" max="3072" width="18.7109375" style="4" customWidth="1"/>
    <col min="3073" max="3073" width="18.5703125" style="4" customWidth="1"/>
    <col min="3074" max="3074" width="17.7109375" style="4" customWidth="1"/>
    <col min="3075" max="3326" width="11.42578125" style="4"/>
    <col min="3327" max="3327" width="62.140625" style="4" customWidth="1"/>
    <col min="3328" max="3328" width="18.7109375" style="4" customWidth="1"/>
    <col min="3329" max="3329" width="18.5703125" style="4" customWidth="1"/>
    <col min="3330" max="3330" width="17.7109375" style="4" customWidth="1"/>
    <col min="3331" max="3582" width="11.42578125" style="4"/>
    <col min="3583" max="3583" width="62.140625" style="4" customWidth="1"/>
    <col min="3584" max="3584" width="18.7109375" style="4" customWidth="1"/>
    <col min="3585" max="3585" width="18.5703125" style="4" customWidth="1"/>
    <col min="3586" max="3586" width="17.7109375" style="4" customWidth="1"/>
    <col min="3587" max="3838" width="11.42578125" style="4"/>
    <col min="3839" max="3839" width="62.140625" style="4" customWidth="1"/>
    <col min="3840" max="3840" width="18.7109375" style="4" customWidth="1"/>
    <col min="3841" max="3841" width="18.5703125" style="4" customWidth="1"/>
    <col min="3842" max="3842" width="17.7109375" style="4" customWidth="1"/>
    <col min="3843" max="4094" width="11.42578125" style="4"/>
    <col min="4095" max="4095" width="62.140625" style="4" customWidth="1"/>
    <col min="4096" max="4096" width="18.7109375" style="4" customWidth="1"/>
    <col min="4097" max="4097" width="18.5703125" style="4" customWidth="1"/>
    <col min="4098" max="4098" width="17.7109375" style="4" customWidth="1"/>
    <col min="4099" max="4350" width="11.42578125" style="4"/>
    <col min="4351" max="4351" width="62.140625" style="4" customWidth="1"/>
    <col min="4352" max="4352" width="18.7109375" style="4" customWidth="1"/>
    <col min="4353" max="4353" width="18.5703125" style="4" customWidth="1"/>
    <col min="4354" max="4354" width="17.7109375" style="4" customWidth="1"/>
    <col min="4355" max="4606" width="11.42578125" style="4"/>
    <col min="4607" max="4607" width="62.140625" style="4" customWidth="1"/>
    <col min="4608" max="4608" width="18.7109375" style="4" customWidth="1"/>
    <col min="4609" max="4609" width="18.5703125" style="4" customWidth="1"/>
    <col min="4610" max="4610" width="17.7109375" style="4" customWidth="1"/>
    <col min="4611" max="4862" width="11.42578125" style="4"/>
    <col min="4863" max="4863" width="62.140625" style="4" customWidth="1"/>
    <col min="4864" max="4864" width="18.7109375" style="4" customWidth="1"/>
    <col min="4865" max="4865" width="18.5703125" style="4" customWidth="1"/>
    <col min="4866" max="4866" width="17.7109375" style="4" customWidth="1"/>
    <col min="4867" max="5118" width="11.42578125" style="4"/>
    <col min="5119" max="5119" width="62.140625" style="4" customWidth="1"/>
    <col min="5120" max="5120" width="18.7109375" style="4" customWidth="1"/>
    <col min="5121" max="5121" width="18.5703125" style="4" customWidth="1"/>
    <col min="5122" max="5122" width="17.7109375" style="4" customWidth="1"/>
    <col min="5123" max="5374" width="11.42578125" style="4"/>
    <col min="5375" max="5375" width="62.140625" style="4" customWidth="1"/>
    <col min="5376" max="5376" width="18.7109375" style="4" customWidth="1"/>
    <col min="5377" max="5377" width="18.5703125" style="4" customWidth="1"/>
    <col min="5378" max="5378" width="17.7109375" style="4" customWidth="1"/>
    <col min="5379" max="5630" width="11.42578125" style="4"/>
    <col min="5631" max="5631" width="62.140625" style="4" customWidth="1"/>
    <col min="5632" max="5632" width="18.7109375" style="4" customWidth="1"/>
    <col min="5633" max="5633" width="18.5703125" style="4" customWidth="1"/>
    <col min="5634" max="5634" width="17.7109375" style="4" customWidth="1"/>
    <col min="5635" max="5886" width="11.42578125" style="4"/>
    <col min="5887" max="5887" width="62.140625" style="4" customWidth="1"/>
    <col min="5888" max="5888" width="18.7109375" style="4" customWidth="1"/>
    <col min="5889" max="5889" width="18.5703125" style="4" customWidth="1"/>
    <col min="5890" max="5890" width="17.7109375" style="4" customWidth="1"/>
    <col min="5891" max="6142" width="11.42578125" style="4"/>
    <col min="6143" max="6143" width="62.140625" style="4" customWidth="1"/>
    <col min="6144" max="6144" width="18.7109375" style="4" customWidth="1"/>
    <col min="6145" max="6145" width="18.5703125" style="4" customWidth="1"/>
    <col min="6146" max="6146" width="17.7109375" style="4" customWidth="1"/>
    <col min="6147" max="6398" width="11.42578125" style="4"/>
    <col min="6399" max="6399" width="62.140625" style="4" customWidth="1"/>
    <col min="6400" max="6400" width="18.7109375" style="4" customWidth="1"/>
    <col min="6401" max="6401" width="18.5703125" style="4" customWidth="1"/>
    <col min="6402" max="6402" width="17.7109375" style="4" customWidth="1"/>
    <col min="6403" max="6654" width="11.42578125" style="4"/>
    <col min="6655" max="6655" width="62.140625" style="4" customWidth="1"/>
    <col min="6656" max="6656" width="18.7109375" style="4" customWidth="1"/>
    <col min="6657" max="6657" width="18.5703125" style="4" customWidth="1"/>
    <col min="6658" max="6658" width="17.7109375" style="4" customWidth="1"/>
    <col min="6659" max="6910" width="11.42578125" style="4"/>
    <col min="6911" max="6911" width="62.140625" style="4" customWidth="1"/>
    <col min="6912" max="6912" width="18.7109375" style="4" customWidth="1"/>
    <col min="6913" max="6913" width="18.5703125" style="4" customWidth="1"/>
    <col min="6914" max="6914" width="17.7109375" style="4" customWidth="1"/>
    <col min="6915" max="7166" width="11.42578125" style="4"/>
    <col min="7167" max="7167" width="62.140625" style="4" customWidth="1"/>
    <col min="7168" max="7168" width="18.7109375" style="4" customWidth="1"/>
    <col min="7169" max="7169" width="18.5703125" style="4" customWidth="1"/>
    <col min="7170" max="7170" width="17.7109375" style="4" customWidth="1"/>
    <col min="7171" max="7422" width="11.42578125" style="4"/>
    <col min="7423" max="7423" width="62.140625" style="4" customWidth="1"/>
    <col min="7424" max="7424" width="18.7109375" style="4" customWidth="1"/>
    <col min="7425" max="7425" width="18.5703125" style="4" customWidth="1"/>
    <col min="7426" max="7426" width="17.7109375" style="4" customWidth="1"/>
    <col min="7427" max="7678" width="11.42578125" style="4"/>
    <col min="7679" max="7679" width="62.140625" style="4" customWidth="1"/>
    <col min="7680" max="7680" width="18.7109375" style="4" customWidth="1"/>
    <col min="7681" max="7681" width="18.5703125" style="4" customWidth="1"/>
    <col min="7682" max="7682" width="17.7109375" style="4" customWidth="1"/>
    <col min="7683" max="7934" width="11.42578125" style="4"/>
    <col min="7935" max="7935" width="62.140625" style="4" customWidth="1"/>
    <col min="7936" max="7936" width="18.7109375" style="4" customWidth="1"/>
    <col min="7937" max="7937" width="18.5703125" style="4" customWidth="1"/>
    <col min="7938" max="7938" width="17.7109375" style="4" customWidth="1"/>
    <col min="7939" max="8190" width="11.42578125" style="4"/>
    <col min="8191" max="8191" width="62.140625" style="4" customWidth="1"/>
    <col min="8192" max="8192" width="18.7109375" style="4" customWidth="1"/>
    <col min="8193" max="8193" width="18.5703125" style="4" customWidth="1"/>
    <col min="8194" max="8194" width="17.7109375" style="4" customWidth="1"/>
    <col min="8195" max="8446" width="11.42578125" style="4"/>
    <col min="8447" max="8447" width="62.140625" style="4" customWidth="1"/>
    <col min="8448" max="8448" width="18.7109375" style="4" customWidth="1"/>
    <col min="8449" max="8449" width="18.5703125" style="4" customWidth="1"/>
    <col min="8450" max="8450" width="17.7109375" style="4" customWidth="1"/>
    <col min="8451" max="8702" width="11.42578125" style="4"/>
    <col min="8703" max="8703" width="62.140625" style="4" customWidth="1"/>
    <col min="8704" max="8704" width="18.7109375" style="4" customWidth="1"/>
    <col min="8705" max="8705" width="18.5703125" style="4" customWidth="1"/>
    <col min="8706" max="8706" width="17.7109375" style="4" customWidth="1"/>
    <col min="8707" max="8958" width="11.42578125" style="4"/>
    <col min="8959" max="8959" width="62.140625" style="4" customWidth="1"/>
    <col min="8960" max="8960" width="18.7109375" style="4" customWidth="1"/>
    <col min="8961" max="8961" width="18.5703125" style="4" customWidth="1"/>
    <col min="8962" max="8962" width="17.7109375" style="4" customWidth="1"/>
    <col min="8963" max="9214" width="11.42578125" style="4"/>
    <col min="9215" max="9215" width="62.140625" style="4" customWidth="1"/>
    <col min="9216" max="9216" width="18.7109375" style="4" customWidth="1"/>
    <col min="9217" max="9217" width="18.5703125" style="4" customWidth="1"/>
    <col min="9218" max="9218" width="17.7109375" style="4" customWidth="1"/>
    <col min="9219" max="9470" width="11.42578125" style="4"/>
    <col min="9471" max="9471" width="62.140625" style="4" customWidth="1"/>
    <col min="9472" max="9472" width="18.7109375" style="4" customWidth="1"/>
    <col min="9473" max="9473" width="18.5703125" style="4" customWidth="1"/>
    <col min="9474" max="9474" width="17.7109375" style="4" customWidth="1"/>
    <col min="9475" max="9726" width="11.42578125" style="4"/>
    <col min="9727" max="9727" width="62.140625" style="4" customWidth="1"/>
    <col min="9728" max="9728" width="18.7109375" style="4" customWidth="1"/>
    <col min="9729" max="9729" width="18.5703125" style="4" customWidth="1"/>
    <col min="9730" max="9730" width="17.7109375" style="4" customWidth="1"/>
    <col min="9731" max="9982" width="11.42578125" style="4"/>
    <col min="9983" max="9983" width="62.140625" style="4" customWidth="1"/>
    <col min="9984" max="9984" width="18.7109375" style="4" customWidth="1"/>
    <col min="9985" max="9985" width="18.5703125" style="4" customWidth="1"/>
    <col min="9986" max="9986" width="17.7109375" style="4" customWidth="1"/>
    <col min="9987" max="10238" width="11.42578125" style="4"/>
    <col min="10239" max="10239" width="62.140625" style="4" customWidth="1"/>
    <col min="10240" max="10240" width="18.7109375" style="4" customWidth="1"/>
    <col min="10241" max="10241" width="18.5703125" style="4" customWidth="1"/>
    <col min="10242" max="10242" width="17.7109375" style="4" customWidth="1"/>
    <col min="10243" max="10494" width="11.42578125" style="4"/>
    <col min="10495" max="10495" width="62.140625" style="4" customWidth="1"/>
    <col min="10496" max="10496" width="18.7109375" style="4" customWidth="1"/>
    <col min="10497" max="10497" width="18.5703125" style="4" customWidth="1"/>
    <col min="10498" max="10498" width="17.7109375" style="4" customWidth="1"/>
    <col min="10499" max="10750" width="11.42578125" style="4"/>
    <col min="10751" max="10751" width="62.140625" style="4" customWidth="1"/>
    <col min="10752" max="10752" width="18.7109375" style="4" customWidth="1"/>
    <col min="10753" max="10753" width="18.5703125" style="4" customWidth="1"/>
    <col min="10754" max="10754" width="17.7109375" style="4" customWidth="1"/>
    <col min="10755" max="11006" width="11.42578125" style="4"/>
    <col min="11007" max="11007" width="62.140625" style="4" customWidth="1"/>
    <col min="11008" max="11008" width="18.7109375" style="4" customWidth="1"/>
    <col min="11009" max="11009" width="18.5703125" style="4" customWidth="1"/>
    <col min="11010" max="11010" width="17.7109375" style="4" customWidth="1"/>
    <col min="11011" max="11262" width="11.42578125" style="4"/>
    <col min="11263" max="11263" width="62.140625" style="4" customWidth="1"/>
    <col min="11264" max="11264" width="18.7109375" style="4" customWidth="1"/>
    <col min="11265" max="11265" width="18.5703125" style="4" customWidth="1"/>
    <col min="11266" max="11266" width="17.7109375" style="4" customWidth="1"/>
    <col min="11267" max="11518" width="11.42578125" style="4"/>
    <col min="11519" max="11519" width="62.140625" style="4" customWidth="1"/>
    <col min="11520" max="11520" width="18.7109375" style="4" customWidth="1"/>
    <col min="11521" max="11521" width="18.5703125" style="4" customWidth="1"/>
    <col min="11522" max="11522" width="17.7109375" style="4" customWidth="1"/>
    <col min="11523" max="11774" width="11.42578125" style="4"/>
    <col min="11775" max="11775" width="62.140625" style="4" customWidth="1"/>
    <col min="11776" max="11776" width="18.7109375" style="4" customWidth="1"/>
    <col min="11777" max="11777" width="18.5703125" style="4" customWidth="1"/>
    <col min="11778" max="11778" width="17.7109375" style="4" customWidth="1"/>
    <col min="11779" max="12030" width="11.42578125" style="4"/>
    <col min="12031" max="12031" width="62.140625" style="4" customWidth="1"/>
    <col min="12032" max="12032" width="18.7109375" style="4" customWidth="1"/>
    <col min="12033" max="12033" width="18.5703125" style="4" customWidth="1"/>
    <col min="12034" max="12034" width="17.7109375" style="4" customWidth="1"/>
    <col min="12035" max="12286" width="11.42578125" style="4"/>
    <col min="12287" max="12287" width="62.140625" style="4" customWidth="1"/>
    <col min="12288" max="12288" width="18.7109375" style="4" customWidth="1"/>
    <col min="12289" max="12289" width="18.5703125" style="4" customWidth="1"/>
    <col min="12290" max="12290" width="17.7109375" style="4" customWidth="1"/>
    <col min="12291" max="12542" width="11.42578125" style="4"/>
    <col min="12543" max="12543" width="62.140625" style="4" customWidth="1"/>
    <col min="12544" max="12544" width="18.7109375" style="4" customWidth="1"/>
    <col min="12545" max="12545" width="18.5703125" style="4" customWidth="1"/>
    <col min="12546" max="12546" width="17.7109375" style="4" customWidth="1"/>
    <col min="12547" max="12798" width="11.42578125" style="4"/>
    <col min="12799" max="12799" width="62.140625" style="4" customWidth="1"/>
    <col min="12800" max="12800" width="18.7109375" style="4" customWidth="1"/>
    <col min="12801" max="12801" width="18.5703125" style="4" customWidth="1"/>
    <col min="12802" max="12802" width="17.7109375" style="4" customWidth="1"/>
    <col min="12803" max="13054" width="11.42578125" style="4"/>
    <col min="13055" max="13055" width="62.140625" style="4" customWidth="1"/>
    <col min="13056" max="13056" width="18.7109375" style="4" customWidth="1"/>
    <col min="13057" max="13057" width="18.5703125" style="4" customWidth="1"/>
    <col min="13058" max="13058" width="17.7109375" style="4" customWidth="1"/>
    <col min="13059" max="13310" width="11.42578125" style="4"/>
    <col min="13311" max="13311" width="62.140625" style="4" customWidth="1"/>
    <col min="13312" max="13312" width="18.7109375" style="4" customWidth="1"/>
    <col min="13313" max="13313" width="18.5703125" style="4" customWidth="1"/>
    <col min="13314" max="13314" width="17.7109375" style="4" customWidth="1"/>
    <col min="13315" max="13566" width="11.42578125" style="4"/>
    <col min="13567" max="13567" width="62.140625" style="4" customWidth="1"/>
    <col min="13568" max="13568" width="18.7109375" style="4" customWidth="1"/>
    <col min="13569" max="13569" width="18.5703125" style="4" customWidth="1"/>
    <col min="13570" max="13570" width="17.7109375" style="4" customWidth="1"/>
    <col min="13571" max="13822" width="11.42578125" style="4"/>
    <col min="13823" max="13823" width="62.140625" style="4" customWidth="1"/>
    <col min="13824" max="13824" width="18.7109375" style="4" customWidth="1"/>
    <col min="13825" max="13825" width="18.5703125" style="4" customWidth="1"/>
    <col min="13826" max="13826" width="17.7109375" style="4" customWidth="1"/>
    <col min="13827" max="14078" width="11.42578125" style="4"/>
    <col min="14079" max="14079" width="62.140625" style="4" customWidth="1"/>
    <col min="14080" max="14080" width="18.7109375" style="4" customWidth="1"/>
    <col min="14081" max="14081" width="18.5703125" style="4" customWidth="1"/>
    <col min="14082" max="14082" width="17.7109375" style="4" customWidth="1"/>
    <col min="14083" max="14334" width="11.42578125" style="4"/>
    <col min="14335" max="14335" width="62.140625" style="4" customWidth="1"/>
    <col min="14336" max="14336" width="18.7109375" style="4" customWidth="1"/>
    <col min="14337" max="14337" width="18.5703125" style="4" customWidth="1"/>
    <col min="14338" max="14338" width="17.7109375" style="4" customWidth="1"/>
    <col min="14339" max="14590" width="11.42578125" style="4"/>
    <col min="14591" max="14591" width="62.140625" style="4" customWidth="1"/>
    <col min="14592" max="14592" width="18.7109375" style="4" customWidth="1"/>
    <col min="14593" max="14593" width="18.5703125" style="4" customWidth="1"/>
    <col min="14594" max="14594" width="17.7109375" style="4" customWidth="1"/>
    <col min="14595" max="14846" width="11.42578125" style="4"/>
    <col min="14847" max="14847" width="62.140625" style="4" customWidth="1"/>
    <col min="14848" max="14848" width="18.7109375" style="4" customWidth="1"/>
    <col min="14849" max="14849" width="18.5703125" style="4" customWidth="1"/>
    <col min="14850" max="14850" width="17.7109375" style="4" customWidth="1"/>
    <col min="14851" max="15102" width="11.42578125" style="4"/>
    <col min="15103" max="15103" width="62.140625" style="4" customWidth="1"/>
    <col min="15104" max="15104" width="18.7109375" style="4" customWidth="1"/>
    <col min="15105" max="15105" width="18.5703125" style="4" customWidth="1"/>
    <col min="15106" max="15106" width="17.7109375" style="4" customWidth="1"/>
    <col min="15107" max="15358" width="11.42578125" style="4"/>
    <col min="15359" max="15359" width="62.140625" style="4" customWidth="1"/>
    <col min="15360" max="15360" width="18.7109375" style="4" customWidth="1"/>
    <col min="15361" max="15361" width="18.5703125" style="4" customWidth="1"/>
    <col min="15362" max="15362" width="17.7109375" style="4" customWidth="1"/>
    <col min="15363" max="15614" width="11.42578125" style="4"/>
    <col min="15615" max="15615" width="62.140625" style="4" customWidth="1"/>
    <col min="15616" max="15616" width="18.7109375" style="4" customWidth="1"/>
    <col min="15617" max="15617" width="18.5703125" style="4" customWidth="1"/>
    <col min="15618" max="15618" width="17.7109375" style="4" customWidth="1"/>
    <col min="15619" max="15870" width="11.42578125" style="4"/>
    <col min="15871" max="15871" width="62.140625" style="4" customWidth="1"/>
    <col min="15872" max="15872" width="18.7109375" style="4" customWidth="1"/>
    <col min="15873" max="15873" width="18.5703125" style="4" customWidth="1"/>
    <col min="15874" max="15874" width="17.7109375" style="4" customWidth="1"/>
    <col min="15875" max="16126" width="11.42578125" style="4"/>
    <col min="16127" max="16127" width="62.140625" style="4" customWidth="1"/>
    <col min="16128" max="16128" width="18.7109375" style="4" customWidth="1"/>
    <col min="16129" max="16129" width="18.5703125" style="4" customWidth="1"/>
    <col min="16130" max="16130" width="17.7109375" style="4" customWidth="1"/>
    <col min="16131" max="16384" width="11.42578125" style="4"/>
  </cols>
  <sheetData>
    <row r="1" spans="1:2" ht="15" x14ac:dyDescent="0.25">
      <c r="A1" s="134" t="s">
        <v>65</v>
      </c>
      <c r="B1" s="15"/>
    </row>
    <row r="2" spans="1:2" x14ac:dyDescent="0.2">
      <c r="A2" s="16"/>
      <c r="B2" s="5"/>
    </row>
    <row r="3" spans="1:2" x14ac:dyDescent="0.2">
      <c r="A3" s="17" t="s">
        <v>82</v>
      </c>
      <c r="B3" s="5"/>
    </row>
    <row r="4" spans="1:2" x14ac:dyDescent="0.2">
      <c r="A4" s="132" t="s">
        <v>83</v>
      </c>
      <c r="B4" s="5"/>
    </row>
    <row r="5" spans="1:2" ht="12" customHeight="1" thickBot="1" x14ac:dyDescent="0.25">
      <c r="A5" s="18"/>
      <c r="B5" s="5"/>
    </row>
    <row r="6" spans="1:2" ht="55.5" customHeight="1" thickBot="1" x14ac:dyDescent="0.25">
      <c r="A6" s="19" t="s">
        <v>42</v>
      </c>
      <c r="B6" s="20" t="s">
        <v>51</v>
      </c>
    </row>
    <row r="7" spans="1:2" ht="18" customHeight="1" x14ac:dyDescent="0.2">
      <c r="A7" s="21" t="s">
        <v>89</v>
      </c>
      <c r="B7" s="22">
        <v>1507071.43</v>
      </c>
    </row>
    <row r="8" spans="1:2" ht="18" customHeight="1" x14ac:dyDescent="0.2">
      <c r="A8" s="21" t="s">
        <v>90</v>
      </c>
      <c r="B8" s="22">
        <v>8299736.5700000003</v>
      </c>
    </row>
    <row r="9" spans="1:2" ht="18" customHeight="1" x14ac:dyDescent="0.2">
      <c r="A9" s="21" t="s">
        <v>91</v>
      </c>
      <c r="B9" s="22">
        <v>676456919.24000001</v>
      </c>
    </row>
    <row r="10" spans="1:2" ht="18" customHeight="1" x14ac:dyDescent="0.2">
      <c r="A10" s="23" t="s">
        <v>92</v>
      </c>
      <c r="B10" s="22">
        <v>1760877.4300000002</v>
      </c>
    </row>
    <row r="11" spans="1:2" ht="18" customHeight="1" x14ac:dyDescent="0.2">
      <c r="A11" s="23" t="s">
        <v>93</v>
      </c>
      <c r="B11" s="22">
        <v>8089028.5700000003</v>
      </c>
    </row>
    <row r="12" spans="1:2" ht="18" customHeight="1" x14ac:dyDescent="0.2">
      <c r="A12" s="21" t="s">
        <v>94</v>
      </c>
      <c r="B12" s="22">
        <v>2771942.86</v>
      </c>
    </row>
    <row r="13" spans="1:2" ht="18" customHeight="1" x14ac:dyDescent="0.2">
      <c r="A13" s="24" t="s">
        <v>95</v>
      </c>
      <c r="B13" s="22">
        <v>4048093.14</v>
      </c>
    </row>
    <row r="14" spans="1:2" ht="18" customHeight="1" x14ac:dyDescent="0.2">
      <c r="A14" s="21" t="s">
        <v>96</v>
      </c>
      <c r="B14" s="22">
        <v>2117874.29</v>
      </c>
    </row>
    <row r="15" spans="1:2" ht="18" customHeight="1" x14ac:dyDescent="0.2">
      <c r="A15" s="21" t="s">
        <v>97</v>
      </c>
      <c r="B15" s="22">
        <v>9916183.5799999982</v>
      </c>
    </row>
    <row r="16" spans="1:2" ht="18" customHeight="1" x14ac:dyDescent="0.2">
      <c r="A16" s="24" t="s">
        <v>98</v>
      </c>
      <c r="B16" s="22">
        <v>2524731.42</v>
      </c>
    </row>
    <row r="17" spans="1:2" ht="18" customHeight="1" x14ac:dyDescent="0.2">
      <c r="A17" s="21" t="s">
        <v>99</v>
      </c>
      <c r="B17" s="22">
        <v>2428046.9300000002</v>
      </c>
    </row>
    <row r="18" spans="1:2" ht="18" customHeight="1" x14ac:dyDescent="0.2">
      <c r="A18" s="24" t="s">
        <v>100</v>
      </c>
      <c r="B18" s="22">
        <v>227971.43</v>
      </c>
    </row>
    <row r="19" spans="1:2" ht="18" customHeight="1" x14ac:dyDescent="0.2">
      <c r="A19" s="21" t="s">
        <v>101</v>
      </c>
      <c r="B19" s="22">
        <v>8824655.4299999997</v>
      </c>
    </row>
    <row r="20" spans="1:2" ht="18" customHeight="1" x14ac:dyDescent="0.2">
      <c r="A20" s="24" t="s">
        <v>102</v>
      </c>
      <c r="B20" s="25">
        <v>3317504</v>
      </c>
    </row>
    <row r="21" spans="1:2" ht="18" customHeight="1" x14ac:dyDescent="0.2">
      <c r="A21" s="24" t="s">
        <v>103</v>
      </c>
      <c r="B21" s="22">
        <v>669346174.49000013</v>
      </c>
    </row>
    <row r="22" spans="1:2" ht="18" customHeight="1" x14ac:dyDescent="0.2">
      <c r="A22" s="24" t="s">
        <v>104</v>
      </c>
      <c r="B22" s="22">
        <v>9250396.5600000005</v>
      </c>
    </row>
    <row r="23" spans="1:2" ht="18" customHeight="1" x14ac:dyDescent="0.2">
      <c r="A23" s="24" t="s">
        <v>105</v>
      </c>
      <c r="B23" s="22">
        <v>1094843.1399999999</v>
      </c>
    </row>
    <row r="24" spans="1:2" ht="18" customHeight="1" x14ac:dyDescent="0.2">
      <c r="A24" s="21" t="s">
        <v>106</v>
      </c>
      <c r="B24" s="22">
        <v>223961148.69000006</v>
      </c>
    </row>
    <row r="25" spans="1:2" ht="18" customHeight="1" x14ac:dyDescent="0.2">
      <c r="A25" s="21" t="s">
        <v>107</v>
      </c>
      <c r="B25" s="22">
        <v>2021270.86</v>
      </c>
    </row>
    <row r="26" spans="1:2" ht="18" customHeight="1" x14ac:dyDescent="0.2">
      <c r="A26" s="26" t="s">
        <v>108</v>
      </c>
      <c r="B26" s="22">
        <v>2257727.75</v>
      </c>
    </row>
    <row r="27" spans="1:2" ht="18" customHeight="1" x14ac:dyDescent="0.2">
      <c r="A27" s="27" t="s">
        <v>109</v>
      </c>
      <c r="B27" s="22">
        <v>212158.91</v>
      </c>
    </row>
    <row r="28" spans="1:2" ht="18" customHeight="1" x14ac:dyDescent="0.2">
      <c r="A28" s="27" t="s">
        <v>110</v>
      </c>
      <c r="B28" s="22">
        <v>113931259.73999999</v>
      </c>
    </row>
    <row r="29" spans="1:2" ht="18" customHeight="1" x14ac:dyDescent="0.2">
      <c r="A29" s="26" t="s">
        <v>111</v>
      </c>
      <c r="B29" s="22">
        <v>91351243.599999994</v>
      </c>
    </row>
    <row r="30" spans="1:2" ht="18" customHeight="1" x14ac:dyDescent="0.2">
      <c r="A30" s="27" t="s">
        <v>112</v>
      </c>
      <c r="B30" s="22">
        <v>34888126.149999999</v>
      </c>
    </row>
    <row r="31" spans="1:2" ht="18" customHeight="1" x14ac:dyDescent="0.2">
      <c r="A31" s="26" t="s">
        <v>113</v>
      </c>
      <c r="B31" s="22">
        <v>20728145.699999999</v>
      </c>
    </row>
    <row r="32" spans="1:2" ht="18" customHeight="1" x14ac:dyDescent="0.2">
      <c r="A32" s="26" t="s">
        <v>114</v>
      </c>
      <c r="B32" s="22">
        <v>4546045.25</v>
      </c>
    </row>
    <row r="33" spans="1:2" ht="18" customHeight="1" x14ac:dyDescent="0.2">
      <c r="A33" s="26" t="s">
        <v>115</v>
      </c>
      <c r="B33" s="22">
        <v>179142.86</v>
      </c>
    </row>
    <row r="34" spans="1:2" ht="18" customHeight="1" x14ac:dyDescent="0.2">
      <c r="A34" s="26" t="s">
        <v>116</v>
      </c>
      <c r="B34" s="22">
        <v>3989594.8400000003</v>
      </c>
    </row>
    <row r="35" spans="1:2" ht="18" customHeight="1" x14ac:dyDescent="0.2">
      <c r="A35" s="26" t="s">
        <v>117</v>
      </c>
      <c r="B35" s="22">
        <v>1400387.63</v>
      </c>
    </row>
    <row r="36" spans="1:2" ht="18" customHeight="1" x14ac:dyDescent="0.2">
      <c r="A36" s="26" t="s">
        <v>118</v>
      </c>
      <c r="B36" s="22">
        <v>7573428.5700000003</v>
      </c>
    </row>
    <row r="37" spans="1:2" ht="18" customHeight="1" x14ac:dyDescent="0.2">
      <c r="A37" s="26" t="s">
        <v>119</v>
      </c>
      <c r="B37" s="22">
        <v>776539.43</v>
      </c>
    </row>
    <row r="38" spans="1:2" ht="18" customHeight="1" x14ac:dyDescent="0.2">
      <c r="A38" s="26" t="s">
        <v>120</v>
      </c>
      <c r="B38" s="22">
        <v>1734317.15</v>
      </c>
    </row>
    <row r="39" spans="1:2" ht="18" customHeight="1" x14ac:dyDescent="0.2">
      <c r="A39" s="27" t="s">
        <v>121</v>
      </c>
      <c r="B39" s="22">
        <v>365430.57</v>
      </c>
    </row>
    <row r="40" spans="1:2" ht="18" customHeight="1" x14ac:dyDescent="0.2">
      <c r="A40" s="27" t="s">
        <v>122</v>
      </c>
      <c r="B40" s="22">
        <v>23767822.699999999</v>
      </c>
    </row>
    <row r="41" spans="1:2" ht="18" customHeight="1" x14ac:dyDescent="0.2">
      <c r="A41" s="27" t="s">
        <v>123</v>
      </c>
      <c r="B41" s="22">
        <v>350378.57</v>
      </c>
    </row>
    <row r="42" spans="1:2" ht="18" customHeight="1" x14ac:dyDescent="0.2">
      <c r="A42" s="21"/>
      <c r="B42" s="28"/>
    </row>
    <row r="43" spans="1:2" ht="18" customHeight="1" thickBot="1" x14ac:dyDescent="0.25">
      <c r="A43" s="64" t="s">
        <v>1</v>
      </c>
      <c r="B43" s="65">
        <f>SUM(B7:B41)</f>
        <v>1946016219.48</v>
      </c>
    </row>
    <row r="44" spans="1:2" x14ac:dyDescent="0.2">
      <c r="A44" s="18"/>
      <c r="B44" s="5"/>
    </row>
    <row r="45" spans="1:2" x14ac:dyDescent="0.2">
      <c r="B45" s="2"/>
    </row>
    <row r="46" spans="1:2" x14ac:dyDescent="0.2">
      <c r="B46" s="2"/>
    </row>
    <row r="47" spans="1:2" x14ac:dyDescent="0.2">
      <c r="B47" s="2"/>
    </row>
    <row r="49" spans="2:2" x14ac:dyDescent="0.2">
      <c r="B49" s="2"/>
    </row>
  </sheetData>
  <pageMargins left="0.70866141732283472" right="0.70866141732283472" top="0.78740157480314965" bottom="0.78740157480314965" header="0.31496062992125984" footer="0.31496062992125984"/>
  <pageSetup paperSize="9" scale="79" fitToHeight="0" orientation="portrait" r:id="rId1"/>
  <headerFooter>
    <oddHeader>&amp;C&amp;"Arial,Fett"OMC - Statistique &amp;K0033CC2015&amp;K01+000 &amp;K000000(Suisse)</oddHeader>
    <oddFooter>&amp;Cpage 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outlinePr summaryBelow="0"/>
    <pageSetUpPr fitToPage="1"/>
  </sheetPr>
  <dimension ref="A1:V439"/>
  <sheetViews>
    <sheetView showZeros="0" view="pageLayout" zoomScaleNormal="60" workbookViewId="0">
      <selection activeCell="B1" sqref="B1"/>
    </sheetView>
  </sheetViews>
  <sheetFormatPr defaultColWidth="5" defaultRowHeight="12.75" outlineLevelRow="2" x14ac:dyDescent="0.2"/>
  <cols>
    <col min="1" max="1" width="3.28515625" style="4" customWidth="1"/>
    <col min="2" max="2" width="32.7109375" style="4" customWidth="1"/>
    <col min="3" max="3" width="16.5703125" style="4" bestFit="1" customWidth="1"/>
    <col min="4" max="4" width="6.5703125" style="4" hidden="1" customWidth="1"/>
    <col min="5" max="5" width="9.85546875" style="63" hidden="1" customWidth="1"/>
    <col min="6" max="6" width="9.85546875" style="4" customWidth="1"/>
    <col min="7" max="7" width="15.7109375" style="4" customWidth="1"/>
    <col min="8" max="8" width="10.140625" style="4" customWidth="1"/>
    <col min="9" max="9" width="9.85546875" style="18" customWidth="1"/>
    <col min="10" max="10" width="15.7109375" style="18" customWidth="1"/>
    <col min="11" max="11" width="10.140625" style="18" customWidth="1"/>
    <col min="12" max="12" width="9.85546875" style="18" customWidth="1"/>
    <col min="13" max="13" width="15.7109375" style="18" customWidth="1"/>
    <col min="14" max="14" width="10.28515625" style="18" customWidth="1"/>
    <col min="15" max="15" width="15.7109375" style="18" customWidth="1"/>
    <col min="16" max="16" width="9.42578125" style="18" customWidth="1"/>
    <col min="17" max="17" width="15.7109375" style="18" customWidth="1"/>
    <col min="18" max="18" width="9.5703125" style="18" customWidth="1"/>
    <col min="19" max="19" width="15.7109375" style="18" customWidth="1"/>
    <col min="20" max="20" width="9.7109375" style="18" customWidth="1"/>
    <col min="21" max="21" width="15.7109375" style="18" customWidth="1"/>
    <col min="22" max="22" width="9.7109375" style="18" customWidth="1"/>
    <col min="23" max="16384" width="5" style="4"/>
  </cols>
  <sheetData>
    <row r="1" spans="1:22" ht="15" x14ac:dyDescent="0.25">
      <c r="B1" s="135" t="s">
        <v>67</v>
      </c>
      <c r="C1" s="29"/>
      <c r="D1" s="29"/>
      <c r="E1" s="4"/>
      <c r="F1" s="30"/>
    </row>
    <row r="2" spans="1:22" ht="14.25" x14ac:dyDescent="0.2">
      <c r="B2" s="31"/>
      <c r="C2" s="29"/>
      <c r="D2" s="29"/>
      <c r="E2" s="31"/>
      <c r="F2" s="31"/>
    </row>
    <row r="3" spans="1:22" ht="15" x14ac:dyDescent="0.25">
      <c r="B3" s="30" t="s">
        <v>124</v>
      </c>
      <c r="C3" s="32"/>
      <c r="D3" s="32"/>
      <c r="E3" s="143"/>
      <c r="F3" s="33"/>
    </row>
    <row r="4" spans="1:22" ht="15" x14ac:dyDescent="0.25">
      <c r="B4" s="144" t="s">
        <v>84</v>
      </c>
      <c r="C4" s="32"/>
      <c r="D4" s="32"/>
      <c r="E4" s="143"/>
      <c r="F4" s="33"/>
    </row>
    <row r="5" spans="1:22" x14ac:dyDescent="0.2">
      <c r="B5" s="144"/>
      <c r="E5" s="4"/>
    </row>
    <row r="6" spans="1:22" x14ac:dyDescent="0.2">
      <c r="E6" s="4"/>
    </row>
    <row r="7" spans="1:22" ht="13.5" thickBot="1" x14ac:dyDescent="0.25">
      <c r="B7" s="12" t="s">
        <v>49</v>
      </c>
      <c r="E7" s="4"/>
    </row>
    <row r="8" spans="1:22" s="141" customFormat="1" ht="39" customHeight="1" thickBot="1" x14ac:dyDescent="0.25">
      <c r="A8" s="4"/>
      <c r="E8" s="34"/>
      <c r="F8" s="237" t="s">
        <v>36</v>
      </c>
      <c r="G8" s="238"/>
      <c r="H8" s="239"/>
      <c r="I8" s="240" t="s">
        <v>37</v>
      </c>
      <c r="J8" s="241"/>
      <c r="K8" s="241"/>
      <c r="L8" s="240" t="s">
        <v>38</v>
      </c>
      <c r="M8" s="241"/>
      <c r="N8" s="242"/>
      <c r="O8" s="243" t="s">
        <v>39</v>
      </c>
      <c r="P8" s="244"/>
      <c r="Q8" s="244"/>
      <c r="R8" s="244"/>
      <c r="S8" s="244"/>
      <c r="T8" s="244"/>
      <c r="U8" s="244"/>
      <c r="V8" s="244"/>
    </row>
    <row r="9" spans="1:22" s="46" customFormat="1" ht="54.75" customHeight="1" thickBot="1" x14ac:dyDescent="0.25">
      <c r="A9" s="4"/>
      <c r="B9" s="35" t="s">
        <v>32</v>
      </c>
      <c r="C9" s="36" t="s">
        <v>33</v>
      </c>
      <c r="D9" s="37"/>
      <c r="E9" s="38" t="s">
        <v>28</v>
      </c>
      <c r="F9" s="39" t="s">
        <v>34</v>
      </c>
      <c r="G9" s="40" t="s">
        <v>35</v>
      </c>
      <c r="H9" s="45" t="s">
        <v>66</v>
      </c>
      <c r="I9" s="39" t="s">
        <v>34</v>
      </c>
      <c r="J9" s="40" t="s">
        <v>35</v>
      </c>
      <c r="K9" s="45" t="s">
        <v>66</v>
      </c>
      <c r="L9" s="39" t="s">
        <v>34</v>
      </c>
      <c r="M9" s="40" t="s">
        <v>35</v>
      </c>
      <c r="N9" s="45" t="s">
        <v>66</v>
      </c>
      <c r="O9" s="43" t="s">
        <v>17</v>
      </c>
      <c r="P9" s="45" t="s">
        <v>66</v>
      </c>
      <c r="Q9" s="44" t="s">
        <v>18</v>
      </c>
      <c r="R9" s="45" t="s">
        <v>66</v>
      </c>
      <c r="S9" s="44" t="s">
        <v>19</v>
      </c>
      <c r="T9" s="45" t="s">
        <v>66</v>
      </c>
      <c r="U9" s="44" t="s">
        <v>20</v>
      </c>
      <c r="V9" s="45" t="s">
        <v>66</v>
      </c>
    </row>
    <row r="10" spans="1:22" ht="38.25" hidden="1" x14ac:dyDescent="0.2">
      <c r="B10" s="47" t="s">
        <v>0</v>
      </c>
      <c r="C10" s="48" t="s">
        <v>1</v>
      </c>
      <c r="D10" s="49" t="s">
        <v>2</v>
      </c>
      <c r="E10" s="50" t="s">
        <v>29</v>
      </c>
      <c r="F10" s="51" t="s">
        <v>21</v>
      </c>
      <c r="G10" s="67" t="s">
        <v>3</v>
      </c>
      <c r="H10" s="48" t="s">
        <v>4</v>
      </c>
      <c r="I10" s="51" t="s">
        <v>21</v>
      </c>
      <c r="J10" s="52" t="s">
        <v>5</v>
      </c>
      <c r="K10" s="48" t="s">
        <v>6</v>
      </c>
      <c r="L10" s="51" t="s">
        <v>21</v>
      </c>
      <c r="M10" s="52" t="s">
        <v>7</v>
      </c>
      <c r="N10" s="53" t="s">
        <v>8</v>
      </c>
      <c r="O10" s="54" t="s">
        <v>9</v>
      </c>
      <c r="P10" s="52" t="s">
        <v>10</v>
      </c>
      <c r="Q10" s="52" t="s">
        <v>11</v>
      </c>
      <c r="R10" s="52" t="s">
        <v>12</v>
      </c>
      <c r="S10" s="52" t="s">
        <v>13</v>
      </c>
      <c r="T10" s="52" t="s">
        <v>14</v>
      </c>
      <c r="U10" s="52" t="s">
        <v>15</v>
      </c>
      <c r="V10" s="48" t="s">
        <v>16</v>
      </c>
    </row>
    <row r="11" spans="1:22" ht="24.75" customHeight="1" outlineLevel="1" x14ac:dyDescent="0.2">
      <c r="B11" s="55" t="s">
        <v>89</v>
      </c>
      <c r="C11" s="145">
        <f>SUBTOTAL(9,C12:C12)</f>
        <v>1507071.43</v>
      </c>
      <c r="D11" s="146"/>
      <c r="E11" s="56"/>
      <c r="F11" s="57"/>
      <c r="G11" s="147"/>
      <c r="H11" s="70"/>
      <c r="I11" s="148"/>
      <c r="J11" s="1"/>
      <c r="K11" s="70"/>
      <c r="L11" s="148"/>
      <c r="M11" s="1"/>
      <c r="N11" s="149"/>
      <c r="O11" s="1"/>
      <c r="P11" s="71"/>
      <c r="Q11" s="1"/>
      <c r="R11" s="71"/>
      <c r="S11" s="1"/>
      <c r="T11" s="71"/>
      <c r="U11" s="1"/>
      <c r="V11" s="72"/>
    </row>
    <row r="12" spans="1:22" outlineLevel="2" x14ac:dyDescent="0.2">
      <c r="B12" s="58" t="s">
        <v>89</v>
      </c>
      <c r="C12" s="150">
        <v>1507071.43</v>
      </c>
      <c r="D12" s="146">
        <v>7963</v>
      </c>
      <c r="E12" s="56" t="str">
        <f>D12 &amp; E$9</f>
        <v>79630000</v>
      </c>
      <c r="F12" s="57">
        <f t="shared" ref="F12:F184" si="0">IF(G12&gt;0,E12,0)</f>
        <v>0</v>
      </c>
      <c r="G12" s="147">
        <v>0</v>
      </c>
      <c r="H12" s="70">
        <v>0</v>
      </c>
      <c r="I12" s="148" t="str">
        <f>IF(J12&gt;0,E12,0)</f>
        <v>79630000</v>
      </c>
      <c r="J12" s="1">
        <v>1507071.43</v>
      </c>
      <c r="K12" s="70">
        <v>4</v>
      </c>
      <c r="L12" s="148">
        <f t="shared" ref="L12:L184" si="1">IF(M12&gt;0,E12,0)</f>
        <v>0</v>
      </c>
      <c r="M12" s="1">
        <v>0</v>
      </c>
      <c r="N12" s="149">
        <v>0</v>
      </c>
      <c r="O12" s="1">
        <v>992785.71</v>
      </c>
      <c r="P12" s="71">
        <v>3</v>
      </c>
      <c r="Q12" s="1">
        <v>514285.71</v>
      </c>
      <c r="R12" s="71">
        <v>1</v>
      </c>
      <c r="S12" s="1">
        <v>0</v>
      </c>
      <c r="T12" s="71">
        <v>0</v>
      </c>
      <c r="U12" s="1">
        <v>0</v>
      </c>
      <c r="V12" s="72">
        <v>0</v>
      </c>
    </row>
    <row r="13" spans="1:22" outlineLevel="2" x14ac:dyDescent="0.2">
      <c r="B13" s="151"/>
      <c r="C13" s="152"/>
      <c r="D13" s="153"/>
      <c r="E13" s="154"/>
      <c r="F13" s="155"/>
      <c r="G13" s="156"/>
      <c r="H13" s="157"/>
      <c r="I13" s="158"/>
      <c r="J13" s="159"/>
      <c r="K13" s="157"/>
      <c r="L13" s="158"/>
      <c r="M13" s="159"/>
      <c r="N13" s="160"/>
      <c r="O13" s="159"/>
      <c r="P13" s="161"/>
      <c r="Q13" s="159"/>
      <c r="R13" s="161"/>
      <c r="S13" s="159"/>
      <c r="T13" s="161"/>
      <c r="U13" s="159"/>
      <c r="V13" s="162"/>
    </row>
    <row r="14" spans="1:22" ht="27.75" customHeight="1" outlineLevel="1" x14ac:dyDescent="0.2">
      <c r="B14" s="55" t="s">
        <v>90</v>
      </c>
      <c r="C14" s="145">
        <f>SUBTOTAL(9,C15:C15)</f>
        <v>8299736.5700000003</v>
      </c>
      <c r="D14" s="146"/>
      <c r="E14" s="56"/>
      <c r="F14" s="163"/>
      <c r="G14" s="164"/>
      <c r="H14" s="70"/>
      <c r="I14" s="148"/>
      <c r="J14" s="1"/>
      <c r="K14" s="70"/>
      <c r="L14" s="148"/>
      <c r="M14" s="1"/>
      <c r="N14" s="149"/>
      <c r="O14" s="1"/>
      <c r="P14" s="71"/>
      <c r="Q14" s="1"/>
      <c r="R14" s="71"/>
      <c r="S14" s="1"/>
      <c r="T14" s="71"/>
      <c r="U14" s="1"/>
      <c r="V14" s="72"/>
    </row>
    <row r="15" spans="1:22" outlineLevel="2" x14ac:dyDescent="0.2">
      <c r="B15" s="58" t="s">
        <v>90</v>
      </c>
      <c r="C15" s="150">
        <v>8299736.5700000003</v>
      </c>
      <c r="D15" s="146">
        <v>1462</v>
      </c>
      <c r="E15" s="56" t="str">
        <f>D15 &amp; E$9</f>
        <v>14620000</v>
      </c>
      <c r="F15" s="163" t="str">
        <f t="shared" si="0"/>
        <v>14620000</v>
      </c>
      <c r="G15" s="165">
        <v>8299736.5700000003</v>
      </c>
      <c r="H15" s="166">
        <v>1</v>
      </c>
      <c r="I15" s="148">
        <f t="shared" ref="I15:I185" si="2">IF(J15&gt;0,E15,0)</f>
        <v>0</v>
      </c>
      <c r="J15" s="1">
        <v>0</v>
      </c>
      <c r="K15" s="166">
        <v>0</v>
      </c>
      <c r="L15" s="148">
        <f t="shared" si="1"/>
        <v>0</v>
      </c>
      <c r="M15" s="1">
        <v>0</v>
      </c>
      <c r="N15" s="167">
        <v>0</v>
      </c>
      <c r="O15" s="1">
        <v>0</v>
      </c>
      <c r="P15" s="168">
        <v>0</v>
      </c>
      <c r="Q15" s="1">
        <v>0</v>
      </c>
      <c r="R15" s="168">
        <v>0</v>
      </c>
      <c r="S15" s="1">
        <v>0</v>
      </c>
      <c r="T15" s="168">
        <v>0</v>
      </c>
      <c r="U15" s="1">
        <v>8299736.5700000003</v>
      </c>
      <c r="V15" s="169">
        <v>1</v>
      </c>
    </row>
    <row r="16" spans="1:22" outlineLevel="2" x14ac:dyDescent="0.2">
      <c r="B16" s="151"/>
      <c r="C16" s="152"/>
      <c r="D16" s="153"/>
      <c r="E16" s="154"/>
      <c r="F16" s="155"/>
      <c r="G16" s="156"/>
      <c r="H16" s="157"/>
      <c r="I16" s="158"/>
      <c r="J16" s="159"/>
      <c r="K16" s="157"/>
      <c r="L16" s="158"/>
      <c r="M16" s="159"/>
      <c r="N16" s="160"/>
      <c r="O16" s="159"/>
      <c r="P16" s="161"/>
      <c r="Q16" s="159"/>
      <c r="R16" s="161"/>
      <c r="S16" s="159"/>
      <c r="T16" s="161"/>
      <c r="U16" s="159"/>
      <c r="V16" s="162"/>
    </row>
    <row r="17" spans="2:22" ht="26.25" customHeight="1" outlineLevel="1" x14ac:dyDescent="0.2">
      <c r="B17" s="55" t="s">
        <v>91</v>
      </c>
      <c r="C17" s="145">
        <f>SUBTOTAL(9,C18:C60)</f>
        <v>676456919.24000001</v>
      </c>
      <c r="D17" s="146"/>
      <c r="E17" s="56"/>
      <c r="F17" s="163"/>
      <c r="G17" s="165"/>
      <c r="H17" s="166"/>
      <c r="I17" s="148"/>
      <c r="J17" s="1"/>
      <c r="K17" s="166"/>
      <c r="L17" s="148"/>
      <c r="M17" s="1"/>
      <c r="N17" s="167"/>
      <c r="O17" s="1"/>
      <c r="P17" s="168"/>
      <c r="Q17" s="1"/>
      <c r="R17" s="168"/>
      <c r="S17" s="1"/>
      <c r="T17" s="168"/>
      <c r="U17" s="1"/>
      <c r="V17" s="169"/>
    </row>
    <row r="18" spans="2:22" outlineLevel="2" x14ac:dyDescent="0.2">
      <c r="B18" s="58" t="s">
        <v>91</v>
      </c>
      <c r="C18" s="150">
        <v>253685.71</v>
      </c>
      <c r="D18" s="146">
        <v>1462</v>
      </c>
      <c r="E18" s="56" t="str">
        <f>D18 &amp; E$9</f>
        <v>14620000</v>
      </c>
      <c r="F18" s="163" t="str">
        <f t="shared" si="0"/>
        <v>14620000</v>
      </c>
      <c r="G18" s="165">
        <v>253685.71</v>
      </c>
      <c r="H18" s="166">
        <v>1</v>
      </c>
      <c r="I18" s="148">
        <f t="shared" si="2"/>
        <v>0</v>
      </c>
      <c r="J18" s="1">
        <v>0</v>
      </c>
      <c r="K18" s="166">
        <v>0</v>
      </c>
      <c r="L18" s="148">
        <f t="shared" si="1"/>
        <v>0</v>
      </c>
      <c r="M18" s="1">
        <v>0</v>
      </c>
      <c r="N18" s="167">
        <v>0</v>
      </c>
      <c r="O18" s="1">
        <v>253685.71</v>
      </c>
      <c r="P18" s="168">
        <v>1</v>
      </c>
      <c r="Q18" s="1">
        <v>0</v>
      </c>
      <c r="R18" s="168">
        <v>0</v>
      </c>
      <c r="S18" s="1">
        <v>0</v>
      </c>
      <c r="T18" s="168">
        <v>0</v>
      </c>
      <c r="U18" s="1">
        <v>0</v>
      </c>
      <c r="V18" s="169">
        <v>0</v>
      </c>
    </row>
    <row r="19" spans="2:22" outlineLevel="2" x14ac:dyDescent="0.2">
      <c r="B19" s="58" t="s">
        <v>91</v>
      </c>
      <c r="C19" s="150">
        <v>4993025.71</v>
      </c>
      <c r="D19" s="146">
        <v>2200</v>
      </c>
      <c r="E19" s="56" t="str">
        <f t="shared" ref="E19:E187" si="3">D19 &amp; E$9</f>
        <v>22000000</v>
      </c>
      <c r="F19" s="163" t="str">
        <f t="shared" si="0"/>
        <v>22000000</v>
      </c>
      <c r="G19" s="165">
        <v>4993025.71</v>
      </c>
      <c r="H19" s="166">
        <v>7</v>
      </c>
      <c r="I19" s="148">
        <f t="shared" si="2"/>
        <v>0</v>
      </c>
      <c r="J19" s="1">
        <v>0</v>
      </c>
      <c r="K19" s="166">
        <v>0</v>
      </c>
      <c r="L19" s="148">
        <f t="shared" si="1"/>
        <v>0</v>
      </c>
      <c r="M19" s="1">
        <v>0</v>
      </c>
      <c r="N19" s="167">
        <v>0</v>
      </c>
      <c r="O19" s="1">
        <v>4993025.71</v>
      </c>
      <c r="P19" s="168">
        <v>7</v>
      </c>
      <c r="Q19" s="1">
        <v>0</v>
      </c>
      <c r="R19" s="168">
        <v>0</v>
      </c>
      <c r="S19" s="1">
        <v>0</v>
      </c>
      <c r="T19" s="168">
        <v>0</v>
      </c>
      <c r="U19" s="1">
        <v>0</v>
      </c>
      <c r="V19" s="169">
        <v>0</v>
      </c>
    </row>
    <row r="20" spans="2:22" outlineLevel="2" x14ac:dyDescent="0.2">
      <c r="B20" s="58" t="s">
        <v>91</v>
      </c>
      <c r="C20" s="150">
        <v>193742.86</v>
      </c>
      <c r="D20" s="146">
        <v>2220</v>
      </c>
      <c r="E20" s="56" t="str">
        <f t="shared" si="3"/>
        <v>22200000</v>
      </c>
      <c r="F20" s="163" t="str">
        <f t="shared" si="0"/>
        <v>22200000</v>
      </c>
      <c r="G20" s="165">
        <v>193742.86</v>
      </c>
      <c r="H20" s="166">
        <v>2</v>
      </c>
      <c r="I20" s="148">
        <f t="shared" si="2"/>
        <v>0</v>
      </c>
      <c r="J20" s="1">
        <v>0</v>
      </c>
      <c r="K20" s="166">
        <v>0</v>
      </c>
      <c r="L20" s="148">
        <f t="shared" si="1"/>
        <v>0</v>
      </c>
      <c r="M20" s="1">
        <v>0</v>
      </c>
      <c r="N20" s="167">
        <v>0</v>
      </c>
      <c r="O20" s="1">
        <v>193742.86</v>
      </c>
      <c r="P20" s="168">
        <v>2</v>
      </c>
      <c r="Q20" s="1">
        <v>0</v>
      </c>
      <c r="R20" s="168">
        <v>0</v>
      </c>
      <c r="S20" s="1">
        <v>0</v>
      </c>
      <c r="T20" s="168">
        <v>0</v>
      </c>
      <c r="U20" s="1">
        <v>0</v>
      </c>
      <c r="V20" s="169">
        <v>0</v>
      </c>
    </row>
    <row r="21" spans="2:22" outlineLevel="2" x14ac:dyDescent="0.2">
      <c r="B21" s="58" t="s">
        <v>91</v>
      </c>
      <c r="C21" s="150">
        <v>735309.71</v>
      </c>
      <c r="D21" s="146">
        <v>2245</v>
      </c>
      <c r="E21" s="56" t="str">
        <f t="shared" si="3"/>
        <v>22450000</v>
      </c>
      <c r="F21" s="163" t="str">
        <f t="shared" si="0"/>
        <v>22450000</v>
      </c>
      <c r="G21" s="165">
        <v>735309.71</v>
      </c>
      <c r="H21" s="166">
        <v>2</v>
      </c>
      <c r="I21" s="148">
        <f t="shared" si="2"/>
        <v>0</v>
      </c>
      <c r="J21" s="1">
        <v>0</v>
      </c>
      <c r="K21" s="166">
        <v>0</v>
      </c>
      <c r="L21" s="148">
        <f t="shared" si="1"/>
        <v>0</v>
      </c>
      <c r="M21" s="1">
        <v>0</v>
      </c>
      <c r="N21" s="167">
        <v>0</v>
      </c>
      <c r="O21" s="1">
        <v>481051.43</v>
      </c>
      <c r="P21" s="168">
        <v>1</v>
      </c>
      <c r="Q21" s="1">
        <v>254258.29</v>
      </c>
      <c r="R21" s="168">
        <v>1</v>
      </c>
      <c r="S21" s="1">
        <v>0</v>
      </c>
      <c r="T21" s="168">
        <v>0</v>
      </c>
      <c r="U21" s="1">
        <v>0</v>
      </c>
      <c r="V21" s="169">
        <v>0</v>
      </c>
    </row>
    <row r="22" spans="2:22" outlineLevel="2" x14ac:dyDescent="0.2">
      <c r="B22" s="58" t="s">
        <v>91</v>
      </c>
      <c r="C22" s="150">
        <v>871428.57</v>
      </c>
      <c r="D22" s="146">
        <v>3010</v>
      </c>
      <c r="E22" s="56" t="str">
        <f t="shared" si="3"/>
        <v>30100000</v>
      </c>
      <c r="F22" s="163" t="str">
        <f t="shared" si="0"/>
        <v>30100000</v>
      </c>
      <c r="G22" s="165">
        <v>871428.57</v>
      </c>
      <c r="H22" s="166">
        <v>1</v>
      </c>
      <c r="I22" s="148">
        <f t="shared" si="2"/>
        <v>0</v>
      </c>
      <c r="J22" s="1">
        <v>0</v>
      </c>
      <c r="K22" s="166">
        <v>0</v>
      </c>
      <c r="L22" s="148">
        <f t="shared" si="1"/>
        <v>0</v>
      </c>
      <c r="M22" s="1">
        <v>0</v>
      </c>
      <c r="N22" s="167">
        <v>0</v>
      </c>
      <c r="O22" s="1">
        <v>871428.57</v>
      </c>
      <c r="P22" s="168">
        <v>1</v>
      </c>
      <c r="Q22" s="1">
        <v>0</v>
      </c>
      <c r="R22" s="168">
        <v>0</v>
      </c>
      <c r="S22" s="1">
        <v>0</v>
      </c>
      <c r="T22" s="168">
        <v>0</v>
      </c>
      <c r="U22" s="1">
        <v>0</v>
      </c>
      <c r="V22" s="169">
        <v>0</v>
      </c>
    </row>
    <row r="23" spans="2:22" outlineLevel="2" x14ac:dyDescent="0.2">
      <c r="B23" s="58" t="s">
        <v>91</v>
      </c>
      <c r="C23" s="150">
        <v>50368909.329999998</v>
      </c>
      <c r="D23" s="146">
        <v>3021</v>
      </c>
      <c r="E23" s="56" t="str">
        <f t="shared" si="3"/>
        <v>30210000</v>
      </c>
      <c r="F23" s="163" t="str">
        <f t="shared" si="0"/>
        <v>30210000</v>
      </c>
      <c r="G23" s="165">
        <v>50368909.329999998</v>
      </c>
      <c r="H23" s="166">
        <v>5</v>
      </c>
      <c r="I23" s="148">
        <f t="shared" si="2"/>
        <v>0</v>
      </c>
      <c r="J23" s="1">
        <v>0</v>
      </c>
      <c r="K23" s="166">
        <v>0</v>
      </c>
      <c r="L23" s="148">
        <f t="shared" si="1"/>
        <v>0</v>
      </c>
      <c r="M23" s="1">
        <v>0</v>
      </c>
      <c r="N23" s="167">
        <v>0</v>
      </c>
      <c r="O23" s="1">
        <v>50368909.329999998</v>
      </c>
      <c r="P23" s="168">
        <v>5</v>
      </c>
      <c r="Q23" s="1">
        <v>0</v>
      </c>
      <c r="R23" s="168">
        <v>0</v>
      </c>
      <c r="S23" s="1">
        <v>0</v>
      </c>
      <c r="T23" s="168">
        <v>0</v>
      </c>
      <c r="U23" s="1">
        <v>0</v>
      </c>
      <c r="V23" s="169">
        <v>0</v>
      </c>
    </row>
    <row r="24" spans="2:22" outlineLevel="2" x14ac:dyDescent="0.2">
      <c r="B24" s="58" t="s">
        <v>91</v>
      </c>
      <c r="C24" s="150">
        <v>8273618.29</v>
      </c>
      <c r="D24" s="146">
        <v>3023</v>
      </c>
      <c r="E24" s="56" t="str">
        <f t="shared" si="3"/>
        <v>30230000</v>
      </c>
      <c r="F24" s="163" t="str">
        <f t="shared" si="0"/>
        <v>30230000</v>
      </c>
      <c r="G24" s="165">
        <v>8273618.29</v>
      </c>
      <c r="H24" s="166">
        <v>3</v>
      </c>
      <c r="I24" s="148">
        <f t="shared" si="2"/>
        <v>0</v>
      </c>
      <c r="J24" s="1">
        <v>0</v>
      </c>
      <c r="K24" s="166">
        <v>0</v>
      </c>
      <c r="L24" s="148">
        <f t="shared" si="1"/>
        <v>0</v>
      </c>
      <c r="M24" s="1">
        <v>0</v>
      </c>
      <c r="N24" s="167">
        <v>0</v>
      </c>
      <c r="O24" s="1">
        <v>8159332.5700000003</v>
      </c>
      <c r="P24" s="168">
        <v>2</v>
      </c>
      <c r="Q24" s="1">
        <v>114285.71</v>
      </c>
      <c r="R24" s="168">
        <v>1</v>
      </c>
      <c r="S24" s="1">
        <v>0</v>
      </c>
      <c r="T24" s="168">
        <v>0</v>
      </c>
      <c r="U24" s="1">
        <v>0</v>
      </c>
      <c r="V24" s="169">
        <v>0</v>
      </c>
    </row>
    <row r="25" spans="2:22" outlineLevel="2" x14ac:dyDescent="0.2">
      <c r="B25" s="58" t="s">
        <v>91</v>
      </c>
      <c r="C25" s="150">
        <v>1344960</v>
      </c>
      <c r="D25" s="146">
        <v>3223</v>
      </c>
      <c r="E25" s="56" t="str">
        <f t="shared" si="3"/>
        <v>32230000</v>
      </c>
      <c r="F25" s="163" t="str">
        <f t="shared" si="0"/>
        <v>32230000</v>
      </c>
      <c r="G25" s="165">
        <v>1344960</v>
      </c>
      <c r="H25" s="166">
        <v>1</v>
      </c>
      <c r="I25" s="148">
        <f t="shared" si="2"/>
        <v>0</v>
      </c>
      <c r="J25" s="1">
        <v>0</v>
      </c>
      <c r="K25" s="166">
        <v>0</v>
      </c>
      <c r="L25" s="148">
        <f t="shared" si="1"/>
        <v>0</v>
      </c>
      <c r="M25" s="1">
        <v>0</v>
      </c>
      <c r="N25" s="167">
        <v>0</v>
      </c>
      <c r="O25" s="1">
        <v>1344960</v>
      </c>
      <c r="P25" s="168">
        <v>1</v>
      </c>
      <c r="Q25" s="1">
        <v>0</v>
      </c>
      <c r="R25" s="168">
        <v>0</v>
      </c>
      <c r="S25" s="1">
        <v>0</v>
      </c>
      <c r="T25" s="168">
        <v>0</v>
      </c>
      <c r="U25" s="1">
        <v>0</v>
      </c>
      <c r="V25" s="169">
        <v>0</v>
      </c>
    </row>
    <row r="26" spans="2:22" outlineLevel="2" x14ac:dyDescent="0.2">
      <c r="B26" s="58" t="s">
        <v>91</v>
      </c>
      <c r="C26" s="150">
        <v>304705.53999999998</v>
      </c>
      <c r="D26" s="146">
        <v>3232</v>
      </c>
      <c r="E26" s="56" t="str">
        <f t="shared" si="3"/>
        <v>32320000</v>
      </c>
      <c r="F26" s="163" t="str">
        <f t="shared" si="0"/>
        <v>32320000</v>
      </c>
      <c r="G26" s="165">
        <v>304705.53999999998</v>
      </c>
      <c r="H26" s="166">
        <v>2</v>
      </c>
      <c r="I26" s="148">
        <f t="shared" si="2"/>
        <v>0</v>
      </c>
      <c r="J26" s="1">
        <v>0</v>
      </c>
      <c r="K26" s="166">
        <v>0</v>
      </c>
      <c r="L26" s="148">
        <f t="shared" si="1"/>
        <v>0</v>
      </c>
      <c r="M26" s="1">
        <v>0</v>
      </c>
      <c r="N26" s="167">
        <v>0</v>
      </c>
      <c r="O26" s="1">
        <v>190419.83</v>
      </c>
      <c r="P26" s="168">
        <v>1</v>
      </c>
      <c r="Q26" s="1">
        <v>114285.71</v>
      </c>
      <c r="R26" s="168">
        <v>1</v>
      </c>
      <c r="S26" s="1">
        <v>0</v>
      </c>
      <c r="T26" s="168">
        <v>0</v>
      </c>
      <c r="U26" s="1">
        <v>0</v>
      </c>
      <c r="V26" s="169">
        <v>0</v>
      </c>
    </row>
    <row r="27" spans="2:22" outlineLevel="2" x14ac:dyDescent="0.2">
      <c r="B27" s="58" t="s">
        <v>91</v>
      </c>
      <c r="C27" s="150">
        <v>3999150.29</v>
      </c>
      <c r="D27" s="146">
        <v>3242</v>
      </c>
      <c r="E27" s="56" t="str">
        <f t="shared" si="3"/>
        <v>32420000</v>
      </c>
      <c r="F27" s="163" t="str">
        <f t="shared" si="0"/>
        <v>32420000</v>
      </c>
      <c r="G27" s="165">
        <v>3073301.14</v>
      </c>
      <c r="H27" s="166">
        <v>2</v>
      </c>
      <c r="I27" s="148" t="str">
        <f t="shared" si="2"/>
        <v>32420000</v>
      </c>
      <c r="J27" s="1">
        <v>925849.14</v>
      </c>
      <c r="K27" s="166">
        <v>1</v>
      </c>
      <c r="L27" s="148">
        <f t="shared" si="1"/>
        <v>0</v>
      </c>
      <c r="M27" s="1">
        <v>0</v>
      </c>
      <c r="N27" s="167">
        <v>0</v>
      </c>
      <c r="O27" s="1">
        <v>3999150.29</v>
      </c>
      <c r="P27" s="168">
        <v>3</v>
      </c>
      <c r="Q27" s="1">
        <v>0</v>
      </c>
      <c r="R27" s="168">
        <v>0</v>
      </c>
      <c r="S27" s="1">
        <v>0</v>
      </c>
      <c r="T27" s="168">
        <v>0</v>
      </c>
      <c r="U27" s="1">
        <v>0</v>
      </c>
      <c r="V27" s="169">
        <v>0</v>
      </c>
    </row>
    <row r="28" spans="2:22" outlineLevel="2" x14ac:dyDescent="0.2">
      <c r="B28" s="58" t="s">
        <v>91</v>
      </c>
      <c r="C28" s="150">
        <v>20284435.829999998</v>
      </c>
      <c r="D28" s="146">
        <v>3255</v>
      </c>
      <c r="E28" s="56" t="str">
        <f t="shared" si="3"/>
        <v>32550000</v>
      </c>
      <c r="F28" s="163" t="str">
        <f t="shared" si="0"/>
        <v>32550000</v>
      </c>
      <c r="G28" s="165">
        <v>20284435.829999998</v>
      </c>
      <c r="H28" s="166">
        <v>5</v>
      </c>
      <c r="I28" s="148">
        <f t="shared" si="2"/>
        <v>0</v>
      </c>
      <c r="J28" s="1">
        <v>0</v>
      </c>
      <c r="K28" s="166">
        <v>0</v>
      </c>
      <c r="L28" s="148">
        <f t="shared" si="1"/>
        <v>0</v>
      </c>
      <c r="M28" s="1">
        <v>0</v>
      </c>
      <c r="N28" s="167">
        <v>0</v>
      </c>
      <c r="O28" s="1">
        <v>20284435.829999998</v>
      </c>
      <c r="P28" s="168">
        <v>5</v>
      </c>
      <c r="Q28" s="1">
        <v>0</v>
      </c>
      <c r="R28" s="168">
        <v>0</v>
      </c>
      <c r="S28" s="1">
        <v>0</v>
      </c>
      <c r="T28" s="168">
        <v>0</v>
      </c>
      <c r="U28" s="1">
        <v>0</v>
      </c>
      <c r="V28" s="169">
        <v>0</v>
      </c>
    </row>
    <row r="29" spans="2:22" outlineLevel="2" x14ac:dyDescent="0.2">
      <c r="B29" s="58" t="s">
        <v>91</v>
      </c>
      <c r="C29" s="150">
        <v>281056.06</v>
      </c>
      <c r="D29" s="146">
        <v>3910</v>
      </c>
      <c r="E29" s="56" t="str">
        <f t="shared" si="3"/>
        <v>39100000</v>
      </c>
      <c r="F29" s="163" t="str">
        <f t="shared" si="0"/>
        <v>39100000</v>
      </c>
      <c r="G29" s="165">
        <v>281056.06</v>
      </c>
      <c r="H29" s="166">
        <v>1</v>
      </c>
      <c r="I29" s="148">
        <f t="shared" si="2"/>
        <v>0</v>
      </c>
      <c r="J29" s="1">
        <v>0</v>
      </c>
      <c r="K29" s="166">
        <v>0</v>
      </c>
      <c r="L29" s="148">
        <f t="shared" si="1"/>
        <v>0</v>
      </c>
      <c r="M29" s="1">
        <v>0</v>
      </c>
      <c r="N29" s="167">
        <v>0</v>
      </c>
      <c r="O29" s="1">
        <v>281056.06</v>
      </c>
      <c r="P29" s="168">
        <v>1</v>
      </c>
      <c r="Q29" s="1">
        <v>0</v>
      </c>
      <c r="R29" s="168">
        <v>0</v>
      </c>
      <c r="S29" s="1">
        <v>0</v>
      </c>
      <c r="T29" s="168">
        <v>0</v>
      </c>
      <c r="U29" s="1">
        <v>0</v>
      </c>
      <c r="V29" s="169">
        <v>0</v>
      </c>
    </row>
    <row r="30" spans="2:22" outlineLevel="2" x14ac:dyDescent="0.2">
      <c r="B30" s="58" t="s">
        <v>91</v>
      </c>
      <c r="C30" s="150">
        <v>9861256.5700000003</v>
      </c>
      <c r="D30" s="146">
        <v>3911</v>
      </c>
      <c r="E30" s="56" t="str">
        <f t="shared" si="3"/>
        <v>39110000</v>
      </c>
      <c r="F30" s="163" t="str">
        <f t="shared" si="0"/>
        <v>39110000</v>
      </c>
      <c r="G30" s="165">
        <v>9861256.5700000003</v>
      </c>
      <c r="H30" s="166">
        <v>3</v>
      </c>
      <c r="I30" s="148">
        <f t="shared" si="2"/>
        <v>0</v>
      </c>
      <c r="J30" s="1">
        <v>0</v>
      </c>
      <c r="K30" s="166">
        <v>0</v>
      </c>
      <c r="L30" s="148">
        <f t="shared" si="1"/>
        <v>0</v>
      </c>
      <c r="M30" s="1">
        <v>0</v>
      </c>
      <c r="N30" s="167">
        <v>0</v>
      </c>
      <c r="O30" s="1">
        <v>9861256.5700000003</v>
      </c>
      <c r="P30" s="168">
        <v>3</v>
      </c>
      <c r="Q30" s="1">
        <v>0</v>
      </c>
      <c r="R30" s="168">
        <v>0</v>
      </c>
      <c r="S30" s="1">
        <v>0</v>
      </c>
      <c r="T30" s="168">
        <v>0</v>
      </c>
      <c r="U30" s="1">
        <v>0</v>
      </c>
      <c r="V30" s="169">
        <v>0</v>
      </c>
    </row>
    <row r="31" spans="2:22" outlineLevel="2" x14ac:dyDescent="0.2">
      <c r="B31" s="58" t="s">
        <v>91</v>
      </c>
      <c r="C31" s="150">
        <v>1177885.71</v>
      </c>
      <c r="D31" s="146">
        <v>3913</v>
      </c>
      <c r="E31" s="56" t="str">
        <f t="shared" si="3"/>
        <v>39130000</v>
      </c>
      <c r="F31" s="163" t="str">
        <f t="shared" si="0"/>
        <v>39130000</v>
      </c>
      <c r="G31" s="165">
        <v>1177885.71</v>
      </c>
      <c r="H31" s="166">
        <v>1</v>
      </c>
      <c r="I31" s="148">
        <f t="shared" si="2"/>
        <v>0</v>
      </c>
      <c r="J31" s="1">
        <v>0</v>
      </c>
      <c r="K31" s="166">
        <v>0</v>
      </c>
      <c r="L31" s="148">
        <f t="shared" si="1"/>
        <v>0</v>
      </c>
      <c r="M31" s="1">
        <v>0</v>
      </c>
      <c r="N31" s="167">
        <v>0</v>
      </c>
      <c r="O31" s="1">
        <v>1177885.71</v>
      </c>
      <c r="P31" s="168">
        <v>1</v>
      </c>
      <c r="Q31" s="1">
        <v>0</v>
      </c>
      <c r="R31" s="168">
        <v>0</v>
      </c>
      <c r="S31" s="1">
        <v>0</v>
      </c>
      <c r="T31" s="168">
        <v>0</v>
      </c>
      <c r="U31" s="1">
        <v>0</v>
      </c>
      <c r="V31" s="169">
        <v>0</v>
      </c>
    </row>
    <row r="32" spans="2:22" outlineLevel="2" x14ac:dyDescent="0.2">
      <c r="B32" s="58" t="s">
        <v>91</v>
      </c>
      <c r="C32" s="150">
        <v>307270.06</v>
      </c>
      <c r="D32" s="146">
        <v>3915</v>
      </c>
      <c r="E32" s="56" t="str">
        <f t="shared" si="3"/>
        <v>39150000</v>
      </c>
      <c r="F32" s="163" t="str">
        <f t="shared" si="0"/>
        <v>39150000</v>
      </c>
      <c r="G32" s="165">
        <v>307270.06</v>
      </c>
      <c r="H32" s="166">
        <v>2</v>
      </c>
      <c r="I32" s="148">
        <f t="shared" si="2"/>
        <v>0</v>
      </c>
      <c r="J32" s="1">
        <v>0</v>
      </c>
      <c r="K32" s="166">
        <v>0</v>
      </c>
      <c r="L32" s="148">
        <f t="shared" si="1"/>
        <v>0</v>
      </c>
      <c r="M32" s="1">
        <v>0</v>
      </c>
      <c r="N32" s="167">
        <v>0</v>
      </c>
      <c r="O32" s="1">
        <v>85714.29</v>
      </c>
      <c r="P32" s="168">
        <v>1</v>
      </c>
      <c r="Q32" s="1">
        <v>221555.77</v>
      </c>
      <c r="R32" s="168">
        <v>1</v>
      </c>
      <c r="S32" s="1">
        <v>0</v>
      </c>
      <c r="T32" s="168">
        <v>0</v>
      </c>
      <c r="U32" s="1">
        <v>0</v>
      </c>
      <c r="V32" s="169">
        <v>0</v>
      </c>
    </row>
    <row r="33" spans="2:22" outlineLevel="2" x14ac:dyDescent="0.2">
      <c r="B33" s="58" t="s">
        <v>91</v>
      </c>
      <c r="C33" s="150">
        <v>61672187.57</v>
      </c>
      <c r="D33" s="146">
        <v>4500</v>
      </c>
      <c r="E33" s="56" t="str">
        <f t="shared" si="3"/>
        <v>45000000</v>
      </c>
      <c r="F33" s="163">
        <f t="shared" si="0"/>
        <v>0</v>
      </c>
      <c r="G33" s="165">
        <v>0</v>
      </c>
      <c r="H33" s="166">
        <v>0</v>
      </c>
      <c r="I33" s="148">
        <f t="shared" si="2"/>
        <v>0</v>
      </c>
      <c r="J33" s="1">
        <v>0</v>
      </c>
      <c r="K33" s="166">
        <v>0</v>
      </c>
      <c r="L33" s="148" t="str">
        <f t="shared" si="1"/>
        <v>45000000</v>
      </c>
      <c r="M33" s="1">
        <v>61672187.57</v>
      </c>
      <c r="N33" s="167">
        <v>35</v>
      </c>
      <c r="O33" s="1">
        <v>61672187.57</v>
      </c>
      <c r="P33" s="168">
        <v>35</v>
      </c>
      <c r="Q33" s="1">
        <v>0</v>
      </c>
      <c r="R33" s="168">
        <v>0</v>
      </c>
      <c r="S33" s="1">
        <v>0</v>
      </c>
      <c r="T33" s="168">
        <v>0</v>
      </c>
      <c r="U33" s="1">
        <v>0</v>
      </c>
      <c r="V33" s="169">
        <v>0</v>
      </c>
    </row>
    <row r="34" spans="2:22" outlineLevel="2" x14ac:dyDescent="0.2">
      <c r="B34" s="58" t="s">
        <v>91</v>
      </c>
      <c r="C34" s="150">
        <v>66425.710000000006</v>
      </c>
      <c r="D34" s="146">
        <v>4526</v>
      </c>
      <c r="E34" s="56" t="str">
        <f t="shared" si="3"/>
        <v>45260000</v>
      </c>
      <c r="F34" s="163" t="str">
        <f t="shared" si="0"/>
        <v>45260000</v>
      </c>
      <c r="G34" s="165">
        <v>66425.710000000006</v>
      </c>
      <c r="H34" s="166">
        <v>1</v>
      </c>
      <c r="I34" s="148">
        <f t="shared" si="2"/>
        <v>0</v>
      </c>
      <c r="J34" s="1">
        <v>0</v>
      </c>
      <c r="K34" s="166">
        <v>0</v>
      </c>
      <c r="L34" s="148">
        <f t="shared" si="1"/>
        <v>0</v>
      </c>
      <c r="M34" s="1">
        <v>0</v>
      </c>
      <c r="N34" s="167">
        <v>0</v>
      </c>
      <c r="O34" s="1">
        <v>66425.710000000006</v>
      </c>
      <c r="P34" s="168">
        <v>1</v>
      </c>
      <c r="Q34" s="1">
        <v>0</v>
      </c>
      <c r="R34" s="168">
        <v>0</v>
      </c>
      <c r="S34" s="1">
        <v>0</v>
      </c>
      <c r="T34" s="168">
        <v>0</v>
      </c>
      <c r="U34" s="1">
        <v>0</v>
      </c>
      <c r="V34" s="169">
        <v>0</v>
      </c>
    </row>
    <row r="35" spans="2:22" outlineLevel="2" x14ac:dyDescent="0.2">
      <c r="B35" s="58" t="s">
        <v>91</v>
      </c>
      <c r="C35" s="150">
        <v>19922302.27</v>
      </c>
      <c r="D35" s="146">
        <v>4800</v>
      </c>
      <c r="E35" s="56" t="str">
        <f t="shared" si="3"/>
        <v>48000000</v>
      </c>
      <c r="F35" s="163" t="str">
        <f t="shared" si="0"/>
        <v>48000000</v>
      </c>
      <c r="G35" s="165">
        <v>14077651.699999999</v>
      </c>
      <c r="H35" s="166">
        <v>11</v>
      </c>
      <c r="I35" s="148" t="str">
        <f t="shared" si="2"/>
        <v>48000000</v>
      </c>
      <c r="J35" s="1">
        <v>5844650.5700000003</v>
      </c>
      <c r="K35" s="166">
        <v>4</v>
      </c>
      <c r="L35" s="148">
        <f t="shared" si="1"/>
        <v>0</v>
      </c>
      <c r="M35" s="1">
        <v>0</v>
      </c>
      <c r="N35" s="167">
        <v>0</v>
      </c>
      <c r="O35" s="1">
        <v>16570890.02</v>
      </c>
      <c r="P35" s="168">
        <v>11</v>
      </c>
      <c r="Q35" s="1">
        <v>3351412.26</v>
      </c>
      <c r="R35" s="168">
        <v>4</v>
      </c>
      <c r="S35" s="1">
        <v>0</v>
      </c>
      <c r="T35" s="168">
        <v>0</v>
      </c>
      <c r="U35" s="1">
        <v>0</v>
      </c>
      <c r="V35" s="169">
        <v>0</v>
      </c>
    </row>
    <row r="36" spans="2:22" outlineLevel="2" x14ac:dyDescent="0.2">
      <c r="B36" s="58" t="s">
        <v>91</v>
      </c>
      <c r="C36" s="150">
        <v>595260</v>
      </c>
      <c r="D36" s="146">
        <v>4810</v>
      </c>
      <c r="E36" s="56" t="str">
        <f t="shared" si="3"/>
        <v>48100000</v>
      </c>
      <c r="F36" s="163" t="str">
        <f t="shared" si="0"/>
        <v>48100000</v>
      </c>
      <c r="G36" s="165">
        <v>595260</v>
      </c>
      <c r="H36" s="166">
        <v>1</v>
      </c>
      <c r="I36" s="148">
        <f t="shared" si="2"/>
        <v>0</v>
      </c>
      <c r="J36" s="1">
        <v>0</v>
      </c>
      <c r="K36" s="166">
        <v>0</v>
      </c>
      <c r="L36" s="148">
        <f t="shared" si="1"/>
        <v>0</v>
      </c>
      <c r="M36" s="1">
        <v>0</v>
      </c>
      <c r="N36" s="167">
        <v>0</v>
      </c>
      <c r="O36" s="1">
        <v>595260</v>
      </c>
      <c r="P36" s="168">
        <v>1</v>
      </c>
      <c r="Q36" s="1">
        <v>0</v>
      </c>
      <c r="R36" s="168">
        <v>0</v>
      </c>
      <c r="S36" s="1">
        <v>0</v>
      </c>
      <c r="T36" s="168">
        <v>0</v>
      </c>
      <c r="U36" s="1">
        <v>0</v>
      </c>
      <c r="V36" s="169">
        <v>0</v>
      </c>
    </row>
    <row r="37" spans="2:22" outlineLevel="2" x14ac:dyDescent="0.2">
      <c r="B37" s="58" t="s">
        <v>91</v>
      </c>
      <c r="C37" s="150">
        <v>571428.56999999995</v>
      </c>
      <c r="D37" s="146">
        <v>4831</v>
      </c>
      <c r="E37" s="56" t="str">
        <f t="shared" si="3"/>
        <v>48310000</v>
      </c>
      <c r="F37" s="163" t="str">
        <f t="shared" si="0"/>
        <v>48310000</v>
      </c>
      <c r="G37" s="165">
        <v>571428.56999999995</v>
      </c>
      <c r="H37" s="166">
        <v>1</v>
      </c>
      <c r="I37" s="148">
        <f t="shared" si="2"/>
        <v>0</v>
      </c>
      <c r="J37" s="1">
        <v>0</v>
      </c>
      <c r="K37" s="166">
        <v>0</v>
      </c>
      <c r="L37" s="148">
        <f t="shared" si="1"/>
        <v>0</v>
      </c>
      <c r="M37" s="1">
        <v>0</v>
      </c>
      <c r="N37" s="167">
        <v>0</v>
      </c>
      <c r="O37" s="1">
        <v>571428.56999999995</v>
      </c>
      <c r="P37" s="168">
        <v>1</v>
      </c>
      <c r="Q37" s="1">
        <v>0</v>
      </c>
      <c r="R37" s="168">
        <v>0</v>
      </c>
      <c r="S37" s="1">
        <v>0</v>
      </c>
      <c r="T37" s="168">
        <v>0</v>
      </c>
      <c r="U37" s="1">
        <v>0</v>
      </c>
      <c r="V37" s="169">
        <v>0</v>
      </c>
    </row>
    <row r="38" spans="2:22" outlineLevel="2" x14ac:dyDescent="0.2">
      <c r="B38" s="58" t="s">
        <v>91</v>
      </c>
      <c r="C38" s="150">
        <v>410976.57</v>
      </c>
      <c r="D38" s="146">
        <v>4832</v>
      </c>
      <c r="E38" s="56" t="str">
        <f t="shared" si="3"/>
        <v>48320000</v>
      </c>
      <c r="F38" s="163" t="str">
        <f t="shared" si="0"/>
        <v>48320000</v>
      </c>
      <c r="G38" s="165">
        <v>410976.57</v>
      </c>
      <c r="H38" s="166">
        <v>1</v>
      </c>
      <c r="I38" s="148">
        <f t="shared" si="2"/>
        <v>0</v>
      </c>
      <c r="J38" s="1">
        <v>0</v>
      </c>
      <c r="K38" s="166">
        <v>0</v>
      </c>
      <c r="L38" s="148">
        <f t="shared" si="1"/>
        <v>0</v>
      </c>
      <c r="M38" s="1">
        <v>0</v>
      </c>
      <c r="N38" s="167">
        <v>0</v>
      </c>
      <c r="O38" s="1">
        <v>410976.57</v>
      </c>
      <c r="P38" s="168">
        <v>1</v>
      </c>
      <c r="Q38" s="1">
        <v>0</v>
      </c>
      <c r="R38" s="168">
        <v>0</v>
      </c>
      <c r="S38" s="1">
        <v>0</v>
      </c>
      <c r="T38" s="168">
        <v>0</v>
      </c>
      <c r="U38" s="1">
        <v>0</v>
      </c>
      <c r="V38" s="169">
        <v>0</v>
      </c>
    </row>
    <row r="39" spans="2:22" outlineLevel="2" x14ac:dyDescent="0.2">
      <c r="B39" s="58" t="s">
        <v>91</v>
      </c>
      <c r="C39" s="150">
        <v>638857.14</v>
      </c>
      <c r="D39" s="146">
        <v>5070</v>
      </c>
      <c r="E39" s="56" t="str">
        <f t="shared" si="3"/>
        <v>50700000</v>
      </c>
      <c r="F39" s="163">
        <f t="shared" si="0"/>
        <v>0</v>
      </c>
      <c r="G39" s="165">
        <v>0</v>
      </c>
      <c r="H39" s="166">
        <v>0</v>
      </c>
      <c r="I39" s="148" t="str">
        <f t="shared" si="2"/>
        <v>50700000</v>
      </c>
      <c r="J39" s="1">
        <v>638857.14</v>
      </c>
      <c r="K39" s="166">
        <v>1</v>
      </c>
      <c r="L39" s="148">
        <f t="shared" si="1"/>
        <v>0</v>
      </c>
      <c r="M39" s="1">
        <v>0</v>
      </c>
      <c r="N39" s="167">
        <v>0</v>
      </c>
      <c r="O39" s="1">
        <v>638857.14</v>
      </c>
      <c r="P39" s="168">
        <v>1</v>
      </c>
      <c r="Q39" s="1">
        <v>0</v>
      </c>
      <c r="R39" s="168">
        <v>0</v>
      </c>
      <c r="S39" s="1">
        <v>0</v>
      </c>
      <c r="T39" s="168">
        <v>0</v>
      </c>
      <c r="U39" s="1">
        <v>0</v>
      </c>
      <c r="V39" s="169">
        <v>0</v>
      </c>
    </row>
    <row r="40" spans="2:22" outlineLevel="2" x14ac:dyDescent="0.2">
      <c r="B40" s="58" t="s">
        <v>91</v>
      </c>
      <c r="C40" s="150">
        <v>908664</v>
      </c>
      <c r="D40" s="146">
        <v>5071</v>
      </c>
      <c r="E40" s="56" t="str">
        <f t="shared" si="3"/>
        <v>50710000</v>
      </c>
      <c r="F40" s="163">
        <f t="shared" si="0"/>
        <v>0</v>
      </c>
      <c r="G40" s="165">
        <v>0</v>
      </c>
      <c r="H40" s="166">
        <v>0</v>
      </c>
      <c r="I40" s="148" t="str">
        <f t="shared" si="2"/>
        <v>50710000</v>
      </c>
      <c r="J40" s="1">
        <v>908664</v>
      </c>
      <c r="K40" s="166">
        <v>2</v>
      </c>
      <c r="L40" s="148">
        <f t="shared" si="1"/>
        <v>0</v>
      </c>
      <c r="M40" s="1">
        <v>0</v>
      </c>
      <c r="N40" s="167">
        <v>0</v>
      </c>
      <c r="O40" s="1">
        <v>908664</v>
      </c>
      <c r="P40" s="168">
        <v>2</v>
      </c>
      <c r="Q40" s="1">
        <v>0</v>
      </c>
      <c r="R40" s="168">
        <v>0</v>
      </c>
      <c r="S40" s="1">
        <v>0</v>
      </c>
      <c r="T40" s="168">
        <v>0</v>
      </c>
      <c r="U40" s="1">
        <v>0</v>
      </c>
      <c r="V40" s="169">
        <v>0</v>
      </c>
    </row>
    <row r="41" spans="2:22" outlineLevel="2" x14ac:dyDescent="0.2">
      <c r="B41" s="58" t="s">
        <v>91</v>
      </c>
      <c r="C41" s="150">
        <v>16996254.059999999</v>
      </c>
      <c r="D41" s="146">
        <v>6614</v>
      </c>
      <c r="E41" s="56" t="str">
        <f t="shared" si="3"/>
        <v>66140000</v>
      </c>
      <c r="F41" s="163">
        <f t="shared" si="0"/>
        <v>0</v>
      </c>
      <c r="G41" s="165">
        <v>0</v>
      </c>
      <c r="H41" s="166">
        <v>0</v>
      </c>
      <c r="I41" s="148" t="str">
        <f t="shared" si="2"/>
        <v>66140000</v>
      </c>
      <c r="J41" s="1">
        <v>16996254.059999999</v>
      </c>
      <c r="K41" s="166">
        <v>1</v>
      </c>
      <c r="L41" s="148">
        <f t="shared" si="1"/>
        <v>0</v>
      </c>
      <c r="M41" s="1">
        <v>0</v>
      </c>
      <c r="N41" s="167">
        <v>0</v>
      </c>
      <c r="O41" s="1">
        <v>16996254.059999999</v>
      </c>
      <c r="P41" s="168">
        <v>1</v>
      </c>
      <c r="Q41" s="1">
        <v>0</v>
      </c>
      <c r="R41" s="168">
        <v>0</v>
      </c>
      <c r="S41" s="1">
        <v>0</v>
      </c>
      <c r="T41" s="168">
        <v>0</v>
      </c>
      <c r="U41" s="1">
        <v>0</v>
      </c>
      <c r="V41" s="169">
        <v>0</v>
      </c>
    </row>
    <row r="42" spans="2:22" outlineLevel="2" x14ac:dyDescent="0.2">
      <c r="B42" s="58" t="s">
        <v>91</v>
      </c>
      <c r="C42" s="150">
        <v>7080596.0899999999</v>
      </c>
      <c r="D42" s="146">
        <v>7100</v>
      </c>
      <c r="E42" s="56" t="str">
        <f t="shared" si="3"/>
        <v>71000000</v>
      </c>
      <c r="F42" s="163">
        <f t="shared" si="0"/>
        <v>0</v>
      </c>
      <c r="G42" s="165">
        <v>0</v>
      </c>
      <c r="H42" s="166">
        <v>0</v>
      </c>
      <c r="I42" s="148" t="str">
        <f t="shared" si="2"/>
        <v>71000000</v>
      </c>
      <c r="J42" s="1">
        <v>7080596.0899999999</v>
      </c>
      <c r="K42" s="166">
        <v>15</v>
      </c>
      <c r="L42" s="148">
        <f t="shared" si="1"/>
        <v>0</v>
      </c>
      <c r="M42" s="1">
        <v>0</v>
      </c>
      <c r="N42" s="167">
        <v>0</v>
      </c>
      <c r="O42" s="1">
        <v>6820633.4000000004</v>
      </c>
      <c r="P42" s="168">
        <v>14</v>
      </c>
      <c r="Q42" s="1">
        <v>259962.69</v>
      </c>
      <c r="R42" s="168">
        <v>1</v>
      </c>
      <c r="S42" s="1">
        <v>0</v>
      </c>
      <c r="T42" s="168">
        <v>0</v>
      </c>
      <c r="U42" s="1">
        <v>0</v>
      </c>
      <c r="V42" s="169">
        <v>0</v>
      </c>
    </row>
    <row r="43" spans="2:22" outlineLevel="2" x14ac:dyDescent="0.2">
      <c r="B43" s="58" t="s">
        <v>91</v>
      </c>
      <c r="C43" s="150">
        <v>200455.83</v>
      </c>
      <c r="D43" s="146">
        <v>7130</v>
      </c>
      <c r="E43" s="56" t="str">
        <f t="shared" si="3"/>
        <v>71300000</v>
      </c>
      <c r="F43" s="163">
        <f t="shared" si="0"/>
        <v>0</v>
      </c>
      <c r="G43" s="165">
        <v>0</v>
      </c>
      <c r="H43" s="166">
        <v>0</v>
      </c>
      <c r="I43" s="148" t="str">
        <f t="shared" si="2"/>
        <v>71300000</v>
      </c>
      <c r="J43" s="1">
        <v>200455.83</v>
      </c>
      <c r="K43" s="166">
        <v>1</v>
      </c>
      <c r="L43" s="148">
        <f t="shared" si="1"/>
        <v>0</v>
      </c>
      <c r="M43" s="1">
        <v>0</v>
      </c>
      <c r="N43" s="167">
        <v>0</v>
      </c>
      <c r="O43" s="1">
        <v>200455.83</v>
      </c>
      <c r="P43" s="168">
        <v>1</v>
      </c>
      <c r="Q43" s="1">
        <v>0</v>
      </c>
      <c r="R43" s="168">
        <v>0</v>
      </c>
      <c r="S43" s="1">
        <v>0</v>
      </c>
      <c r="T43" s="168">
        <v>0</v>
      </c>
      <c r="U43" s="1">
        <v>0</v>
      </c>
      <c r="V43" s="169">
        <v>0</v>
      </c>
    </row>
    <row r="44" spans="2:22" outlineLevel="2" x14ac:dyDescent="0.2">
      <c r="B44" s="58" t="s">
        <v>91</v>
      </c>
      <c r="C44" s="150">
        <v>4104742.86</v>
      </c>
      <c r="D44" s="146">
        <v>7150</v>
      </c>
      <c r="E44" s="56" t="str">
        <f t="shared" si="3"/>
        <v>71500000</v>
      </c>
      <c r="F44" s="163">
        <f t="shared" si="0"/>
        <v>0</v>
      </c>
      <c r="G44" s="165">
        <v>0</v>
      </c>
      <c r="H44" s="166">
        <v>0</v>
      </c>
      <c r="I44" s="148">
        <f t="shared" si="2"/>
        <v>0</v>
      </c>
      <c r="J44" s="1">
        <v>0</v>
      </c>
      <c r="K44" s="166">
        <v>0</v>
      </c>
      <c r="L44" s="148" t="str">
        <f t="shared" si="1"/>
        <v>71500000</v>
      </c>
      <c r="M44" s="1">
        <v>4104742.86</v>
      </c>
      <c r="N44" s="167">
        <v>1</v>
      </c>
      <c r="O44" s="1">
        <v>4104742.86</v>
      </c>
      <c r="P44" s="168">
        <v>1</v>
      </c>
      <c r="Q44" s="1">
        <v>0</v>
      </c>
      <c r="R44" s="168">
        <v>0</v>
      </c>
      <c r="S44" s="1">
        <v>0</v>
      </c>
      <c r="T44" s="168">
        <v>0</v>
      </c>
      <c r="U44" s="1">
        <v>0</v>
      </c>
      <c r="V44" s="169">
        <v>0</v>
      </c>
    </row>
    <row r="45" spans="2:22" outlineLevel="2" x14ac:dyDescent="0.2">
      <c r="B45" s="58" t="s">
        <v>91</v>
      </c>
      <c r="C45" s="150">
        <v>455814.09</v>
      </c>
      <c r="D45" s="146">
        <v>7153</v>
      </c>
      <c r="E45" s="56" t="str">
        <f t="shared" si="3"/>
        <v>71530000</v>
      </c>
      <c r="F45" s="163">
        <f t="shared" si="0"/>
        <v>0</v>
      </c>
      <c r="G45" s="165">
        <v>0</v>
      </c>
      <c r="H45" s="166">
        <v>0</v>
      </c>
      <c r="I45" s="148" t="str">
        <f t="shared" si="2"/>
        <v>71530000</v>
      </c>
      <c r="J45" s="1">
        <v>455814.09</v>
      </c>
      <c r="K45" s="166">
        <v>2</v>
      </c>
      <c r="L45" s="148">
        <f t="shared" si="1"/>
        <v>0</v>
      </c>
      <c r="M45" s="1">
        <v>0</v>
      </c>
      <c r="N45" s="167">
        <v>0</v>
      </c>
      <c r="O45" s="1">
        <v>455814.09</v>
      </c>
      <c r="P45" s="168">
        <v>2</v>
      </c>
      <c r="Q45" s="1">
        <v>0</v>
      </c>
      <c r="R45" s="168">
        <v>0</v>
      </c>
      <c r="S45" s="1">
        <v>0</v>
      </c>
      <c r="T45" s="168">
        <v>0</v>
      </c>
      <c r="U45" s="1">
        <v>0</v>
      </c>
      <c r="V45" s="169">
        <v>0</v>
      </c>
    </row>
    <row r="46" spans="2:22" outlineLevel="2" x14ac:dyDescent="0.2">
      <c r="B46" s="58" t="s">
        <v>91</v>
      </c>
      <c r="C46" s="150">
        <v>948952.34</v>
      </c>
      <c r="D46" s="146">
        <v>7154</v>
      </c>
      <c r="E46" s="56" t="str">
        <f t="shared" si="3"/>
        <v>71540000</v>
      </c>
      <c r="F46" s="163">
        <f t="shared" si="0"/>
        <v>0</v>
      </c>
      <c r="G46" s="165">
        <v>0</v>
      </c>
      <c r="H46" s="166">
        <v>0</v>
      </c>
      <c r="I46" s="148" t="str">
        <f t="shared" si="2"/>
        <v>71540000</v>
      </c>
      <c r="J46" s="1">
        <v>948952.34</v>
      </c>
      <c r="K46" s="166">
        <v>5</v>
      </c>
      <c r="L46" s="148">
        <f t="shared" si="1"/>
        <v>0</v>
      </c>
      <c r="M46" s="1">
        <v>0</v>
      </c>
      <c r="N46" s="167">
        <v>0</v>
      </c>
      <c r="O46" s="1">
        <v>948952.34</v>
      </c>
      <c r="P46" s="168">
        <v>5</v>
      </c>
      <c r="Q46" s="1">
        <v>0</v>
      </c>
      <c r="R46" s="168">
        <v>0</v>
      </c>
      <c r="S46" s="1">
        <v>0</v>
      </c>
      <c r="T46" s="168">
        <v>0</v>
      </c>
      <c r="U46" s="1">
        <v>0</v>
      </c>
      <c r="V46" s="169">
        <v>0</v>
      </c>
    </row>
    <row r="47" spans="2:22" outlineLevel="2" x14ac:dyDescent="0.2">
      <c r="B47" s="58" t="s">
        <v>91</v>
      </c>
      <c r="C47" s="150">
        <v>149039829.33000001</v>
      </c>
      <c r="D47" s="146">
        <v>7200</v>
      </c>
      <c r="E47" s="56" t="str">
        <f t="shared" si="3"/>
        <v>72000000</v>
      </c>
      <c r="F47" s="163" t="str">
        <f t="shared" si="0"/>
        <v>72000000</v>
      </c>
      <c r="G47" s="165">
        <v>96401351.930000007</v>
      </c>
      <c r="H47" s="166">
        <v>4</v>
      </c>
      <c r="I47" s="148" t="str">
        <f t="shared" si="2"/>
        <v>72000000</v>
      </c>
      <c r="J47" s="1">
        <v>52638477.399999999</v>
      </c>
      <c r="K47" s="166">
        <v>36</v>
      </c>
      <c r="L47" s="148">
        <f t="shared" si="1"/>
        <v>0</v>
      </c>
      <c r="M47" s="1">
        <v>0</v>
      </c>
      <c r="N47" s="167">
        <v>0</v>
      </c>
      <c r="O47" s="1">
        <v>147671105.33000001</v>
      </c>
      <c r="P47" s="168">
        <v>37</v>
      </c>
      <c r="Q47" s="1">
        <v>1368724</v>
      </c>
      <c r="R47" s="168">
        <v>3</v>
      </c>
      <c r="S47" s="1">
        <v>0</v>
      </c>
      <c r="T47" s="168">
        <v>0</v>
      </c>
      <c r="U47" s="1">
        <v>0</v>
      </c>
      <c r="V47" s="169">
        <v>0</v>
      </c>
    </row>
    <row r="48" spans="2:22" outlineLevel="2" x14ac:dyDescent="0.2">
      <c r="B48" s="58" t="s">
        <v>91</v>
      </c>
      <c r="C48" s="150">
        <v>2083297.14</v>
      </c>
      <c r="D48" s="146">
        <v>7220</v>
      </c>
      <c r="E48" s="56" t="str">
        <f t="shared" si="3"/>
        <v>72200000</v>
      </c>
      <c r="F48" s="163">
        <f t="shared" si="0"/>
        <v>0</v>
      </c>
      <c r="G48" s="165">
        <v>0</v>
      </c>
      <c r="H48" s="166">
        <v>0</v>
      </c>
      <c r="I48" s="148" t="str">
        <f t="shared" si="2"/>
        <v>72200000</v>
      </c>
      <c r="J48" s="1">
        <v>2083297.14</v>
      </c>
      <c r="K48" s="166">
        <v>1</v>
      </c>
      <c r="L48" s="148">
        <f t="shared" si="1"/>
        <v>0</v>
      </c>
      <c r="M48" s="1">
        <v>0</v>
      </c>
      <c r="N48" s="167">
        <v>0</v>
      </c>
      <c r="O48" s="1">
        <v>2083297.14</v>
      </c>
      <c r="P48" s="168">
        <v>1</v>
      </c>
      <c r="Q48" s="1">
        <v>0</v>
      </c>
      <c r="R48" s="168">
        <v>0</v>
      </c>
      <c r="S48" s="1">
        <v>0</v>
      </c>
      <c r="T48" s="168">
        <v>0</v>
      </c>
      <c r="U48" s="1">
        <v>0</v>
      </c>
      <c r="V48" s="169">
        <v>0</v>
      </c>
    </row>
    <row r="49" spans="2:22" outlineLevel="2" x14ac:dyDescent="0.2">
      <c r="B49" s="58" t="s">
        <v>91</v>
      </c>
      <c r="C49" s="150">
        <v>1986857.14</v>
      </c>
      <c r="D49" s="146">
        <v>7223</v>
      </c>
      <c r="E49" s="56" t="str">
        <f t="shared" si="3"/>
        <v>72230000</v>
      </c>
      <c r="F49" s="163" t="str">
        <f t="shared" si="0"/>
        <v>72230000</v>
      </c>
      <c r="G49" s="165">
        <v>1986857.14</v>
      </c>
      <c r="H49" s="166">
        <v>1</v>
      </c>
      <c r="I49" s="148">
        <f t="shared" si="2"/>
        <v>0</v>
      </c>
      <c r="J49" s="1">
        <v>0</v>
      </c>
      <c r="K49" s="166">
        <v>0</v>
      </c>
      <c r="L49" s="148">
        <f t="shared" si="1"/>
        <v>0</v>
      </c>
      <c r="M49" s="1">
        <v>0</v>
      </c>
      <c r="N49" s="167">
        <v>0</v>
      </c>
      <c r="O49" s="1">
        <v>1986857.14</v>
      </c>
      <c r="P49" s="168">
        <v>1</v>
      </c>
      <c r="Q49" s="1">
        <v>0</v>
      </c>
      <c r="R49" s="168">
        <v>0</v>
      </c>
      <c r="S49" s="1">
        <v>0</v>
      </c>
      <c r="T49" s="168">
        <v>0</v>
      </c>
      <c r="U49" s="1">
        <v>0</v>
      </c>
      <c r="V49" s="169">
        <v>0</v>
      </c>
    </row>
    <row r="50" spans="2:22" outlineLevel="2" x14ac:dyDescent="0.2">
      <c r="B50" s="58" t="s">
        <v>91</v>
      </c>
      <c r="C50" s="150">
        <v>270514951.56</v>
      </c>
      <c r="D50" s="146">
        <v>7226</v>
      </c>
      <c r="E50" s="56" t="str">
        <f t="shared" si="3"/>
        <v>72260000</v>
      </c>
      <c r="F50" s="163">
        <f t="shared" si="0"/>
        <v>0</v>
      </c>
      <c r="G50" s="165">
        <v>0</v>
      </c>
      <c r="H50" s="166">
        <v>0</v>
      </c>
      <c r="I50" s="148" t="str">
        <f t="shared" si="2"/>
        <v>72260000</v>
      </c>
      <c r="J50" s="1">
        <v>270514951.56</v>
      </c>
      <c r="K50" s="166">
        <v>69</v>
      </c>
      <c r="L50" s="148">
        <f t="shared" si="1"/>
        <v>0</v>
      </c>
      <c r="M50" s="1">
        <v>0</v>
      </c>
      <c r="N50" s="167">
        <v>0</v>
      </c>
      <c r="O50" s="1">
        <v>269318919.56</v>
      </c>
      <c r="P50" s="168">
        <v>67</v>
      </c>
      <c r="Q50" s="1">
        <v>1196032</v>
      </c>
      <c r="R50" s="168">
        <v>2</v>
      </c>
      <c r="S50" s="1">
        <v>0</v>
      </c>
      <c r="T50" s="168">
        <v>0</v>
      </c>
      <c r="U50" s="1">
        <v>0</v>
      </c>
      <c r="V50" s="169">
        <v>0</v>
      </c>
    </row>
    <row r="51" spans="2:22" outlineLevel="2" x14ac:dyDescent="0.2">
      <c r="B51" s="58" t="s">
        <v>91</v>
      </c>
      <c r="C51" s="150">
        <v>201600</v>
      </c>
      <c r="D51" s="146">
        <v>7920</v>
      </c>
      <c r="E51" s="56" t="str">
        <f t="shared" si="3"/>
        <v>79200000</v>
      </c>
      <c r="F51" s="163">
        <f t="shared" si="0"/>
        <v>0</v>
      </c>
      <c r="G51" s="165">
        <v>0</v>
      </c>
      <c r="H51" s="166">
        <v>0</v>
      </c>
      <c r="I51" s="148" t="str">
        <f t="shared" si="2"/>
        <v>79200000</v>
      </c>
      <c r="J51" s="1">
        <v>201600</v>
      </c>
      <c r="K51" s="166">
        <v>1</v>
      </c>
      <c r="L51" s="148">
        <f t="shared" si="1"/>
        <v>0</v>
      </c>
      <c r="M51" s="1">
        <v>0</v>
      </c>
      <c r="N51" s="167">
        <v>0</v>
      </c>
      <c r="O51" s="1">
        <v>201600</v>
      </c>
      <c r="P51" s="168">
        <v>1</v>
      </c>
      <c r="Q51" s="1">
        <v>0</v>
      </c>
      <c r="R51" s="168">
        <v>0</v>
      </c>
      <c r="S51" s="1">
        <v>0</v>
      </c>
      <c r="T51" s="168">
        <v>0</v>
      </c>
      <c r="U51" s="1">
        <v>0</v>
      </c>
      <c r="V51" s="169">
        <v>0</v>
      </c>
    </row>
    <row r="52" spans="2:22" outlineLevel="2" x14ac:dyDescent="0.2">
      <c r="B52" s="58" t="s">
        <v>91</v>
      </c>
      <c r="C52" s="150">
        <v>1166474.29</v>
      </c>
      <c r="D52" s="146">
        <v>7930</v>
      </c>
      <c r="E52" s="56" t="str">
        <f t="shared" si="3"/>
        <v>79300000</v>
      </c>
      <c r="F52" s="163">
        <f t="shared" si="0"/>
        <v>0</v>
      </c>
      <c r="G52" s="165">
        <v>0</v>
      </c>
      <c r="H52" s="166">
        <v>0</v>
      </c>
      <c r="I52" s="148" t="str">
        <f t="shared" si="2"/>
        <v>79300000</v>
      </c>
      <c r="J52" s="1">
        <v>1166474.29</v>
      </c>
      <c r="K52" s="166">
        <v>1</v>
      </c>
      <c r="L52" s="148">
        <f t="shared" si="1"/>
        <v>0</v>
      </c>
      <c r="M52" s="1">
        <v>0</v>
      </c>
      <c r="N52" s="167">
        <v>0</v>
      </c>
      <c r="O52" s="1">
        <v>1166474.29</v>
      </c>
      <c r="P52" s="168">
        <v>1</v>
      </c>
      <c r="Q52" s="1">
        <v>0</v>
      </c>
      <c r="R52" s="168">
        <v>0</v>
      </c>
      <c r="S52" s="1">
        <v>0</v>
      </c>
      <c r="T52" s="168">
        <v>0</v>
      </c>
      <c r="U52" s="1">
        <v>0</v>
      </c>
      <c r="V52" s="169">
        <v>0</v>
      </c>
    </row>
    <row r="53" spans="2:22" outlineLevel="2" x14ac:dyDescent="0.2">
      <c r="B53" s="58" t="s">
        <v>91</v>
      </c>
      <c r="C53" s="150">
        <v>653600</v>
      </c>
      <c r="D53" s="146">
        <v>7931</v>
      </c>
      <c r="E53" s="56" t="str">
        <f t="shared" si="3"/>
        <v>79310000</v>
      </c>
      <c r="F53" s="163">
        <f t="shared" si="0"/>
        <v>0</v>
      </c>
      <c r="G53" s="165">
        <v>0</v>
      </c>
      <c r="H53" s="166">
        <v>0</v>
      </c>
      <c r="I53" s="148" t="str">
        <f t="shared" si="2"/>
        <v>79310000</v>
      </c>
      <c r="J53" s="1">
        <v>653600</v>
      </c>
      <c r="K53" s="166">
        <v>1</v>
      </c>
      <c r="L53" s="148">
        <f t="shared" si="1"/>
        <v>0</v>
      </c>
      <c r="M53" s="1">
        <v>0</v>
      </c>
      <c r="N53" s="167">
        <v>0</v>
      </c>
      <c r="O53" s="1">
        <v>653600</v>
      </c>
      <c r="P53" s="168">
        <v>1</v>
      </c>
      <c r="Q53" s="1">
        <v>0</v>
      </c>
      <c r="R53" s="168">
        <v>0</v>
      </c>
      <c r="S53" s="1">
        <v>0</v>
      </c>
      <c r="T53" s="168">
        <v>0</v>
      </c>
      <c r="U53" s="1">
        <v>0</v>
      </c>
      <c r="V53" s="169">
        <v>0</v>
      </c>
    </row>
    <row r="54" spans="2:22" outlineLevel="2" x14ac:dyDescent="0.2">
      <c r="B54" s="58" t="s">
        <v>91</v>
      </c>
      <c r="C54" s="150">
        <v>571428.56999999995</v>
      </c>
      <c r="D54" s="146">
        <v>7934</v>
      </c>
      <c r="E54" s="56" t="str">
        <f t="shared" si="3"/>
        <v>79340000</v>
      </c>
      <c r="F54" s="163">
        <f t="shared" si="0"/>
        <v>0</v>
      </c>
      <c r="G54" s="165">
        <v>0</v>
      </c>
      <c r="H54" s="166">
        <v>0</v>
      </c>
      <c r="I54" s="148" t="str">
        <f t="shared" si="2"/>
        <v>79340000</v>
      </c>
      <c r="J54" s="1">
        <v>571428.56999999995</v>
      </c>
      <c r="K54" s="166">
        <v>1</v>
      </c>
      <c r="L54" s="148">
        <f t="shared" si="1"/>
        <v>0</v>
      </c>
      <c r="M54" s="1">
        <v>0</v>
      </c>
      <c r="N54" s="167">
        <v>0</v>
      </c>
      <c r="O54" s="1">
        <v>571428.56999999995</v>
      </c>
      <c r="P54" s="168">
        <v>1</v>
      </c>
      <c r="Q54" s="1">
        <v>0</v>
      </c>
      <c r="R54" s="168">
        <v>0</v>
      </c>
      <c r="S54" s="1">
        <v>0</v>
      </c>
      <c r="T54" s="168">
        <v>0</v>
      </c>
      <c r="U54" s="1">
        <v>0</v>
      </c>
      <c r="V54" s="169">
        <v>0</v>
      </c>
    </row>
    <row r="55" spans="2:22" outlineLevel="2" x14ac:dyDescent="0.2">
      <c r="B55" s="58" t="s">
        <v>91</v>
      </c>
      <c r="C55" s="150">
        <v>26096285.710000001</v>
      </c>
      <c r="D55" s="146">
        <v>7941</v>
      </c>
      <c r="E55" s="56" t="str">
        <f t="shared" si="3"/>
        <v>79410000</v>
      </c>
      <c r="F55" s="163">
        <f t="shared" si="0"/>
        <v>0</v>
      </c>
      <c r="G55" s="165">
        <v>0</v>
      </c>
      <c r="H55" s="166">
        <v>0</v>
      </c>
      <c r="I55" s="148" t="str">
        <f t="shared" si="2"/>
        <v>79410000</v>
      </c>
      <c r="J55" s="1">
        <v>26096285.710000001</v>
      </c>
      <c r="K55" s="166">
        <v>3</v>
      </c>
      <c r="L55" s="148">
        <f t="shared" si="1"/>
        <v>0</v>
      </c>
      <c r="M55" s="1">
        <v>0</v>
      </c>
      <c r="N55" s="167">
        <v>0</v>
      </c>
      <c r="O55" s="1">
        <v>26096285.710000001</v>
      </c>
      <c r="P55" s="168">
        <v>3</v>
      </c>
      <c r="Q55" s="1">
        <v>0</v>
      </c>
      <c r="R55" s="168">
        <v>0</v>
      </c>
      <c r="S55" s="1">
        <v>0</v>
      </c>
      <c r="T55" s="168">
        <v>0</v>
      </c>
      <c r="U55" s="1">
        <v>0</v>
      </c>
      <c r="V55" s="169">
        <v>0</v>
      </c>
    </row>
    <row r="56" spans="2:22" outlineLevel="2" x14ac:dyDescent="0.2">
      <c r="B56" s="58" t="s">
        <v>91</v>
      </c>
      <c r="C56" s="150">
        <v>167744.57</v>
      </c>
      <c r="D56" s="146">
        <v>9051</v>
      </c>
      <c r="E56" s="56" t="str">
        <f t="shared" si="3"/>
        <v>90510000</v>
      </c>
      <c r="F56" s="163">
        <f t="shared" si="0"/>
        <v>0</v>
      </c>
      <c r="G56" s="165">
        <v>0</v>
      </c>
      <c r="H56" s="166">
        <v>0</v>
      </c>
      <c r="I56" s="148" t="str">
        <f t="shared" si="2"/>
        <v>90510000</v>
      </c>
      <c r="J56" s="1">
        <v>167744.57</v>
      </c>
      <c r="K56" s="166">
        <v>2</v>
      </c>
      <c r="L56" s="148">
        <f t="shared" si="1"/>
        <v>0</v>
      </c>
      <c r="M56" s="1">
        <v>0</v>
      </c>
      <c r="N56" s="167">
        <v>0</v>
      </c>
      <c r="O56" s="1">
        <v>167744.57</v>
      </c>
      <c r="P56" s="168">
        <v>2</v>
      </c>
      <c r="Q56" s="1">
        <v>0</v>
      </c>
      <c r="R56" s="168">
        <v>0</v>
      </c>
      <c r="S56" s="1">
        <v>0</v>
      </c>
      <c r="T56" s="168">
        <v>0</v>
      </c>
      <c r="U56" s="1">
        <v>0</v>
      </c>
      <c r="V56" s="169">
        <v>0</v>
      </c>
    </row>
    <row r="57" spans="2:22" outlineLevel="2" x14ac:dyDescent="0.2">
      <c r="B57" s="58" t="s">
        <v>91</v>
      </c>
      <c r="C57" s="150">
        <v>91613.14</v>
      </c>
      <c r="D57" s="146">
        <v>9062</v>
      </c>
      <c r="E57" s="56" t="str">
        <f t="shared" si="3"/>
        <v>90620000</v>
      </c>
      <c r="F57" s="163">
        <f t="shared" si="0"/>
        <v>0</v>
      </c>
      <c r="G57" s="165">
        <v>0</v>
      </c>
      <c r="H57" s="166">
        <v>0</v>
      </c>
      <c r="I57" s="148" t="str">
        <f t="shared" si="2"/>
        <v>90620000</v>
      </c>
      <c r="J57" s="1">
        <v>91613.14</v>
      </c>
      <c r="K57" s="166">
        <v>2</v>
      </c>
      <c r="L57" s="148">
        <f t="shared" si="1"/>
        <v>0</v>
      </c>
      <c r="M57" s="1">
        <v>0</v>
      </c>
      <c r="N57" s="167">
        <v>0</v>
      </c>
      <c r="O57" s="1">
        <v>91613.14</v>
      </c>
      <c r="P57" s="168">
        <v>2</v>
      </c>
      <c r="Q57" s="1">
        <v>0</v>
      </c>
      <c r="R57" s="168">
        <v>0</v>
      </c>
      <c r="S57" s="1">
        <v>0</v>
      </c>
      <c r="T57" s="168">
        <v>0</v>
      </c>
      <c r="U57" s="1">
        <v>0</v>
      </c>
      <c r="V57" s="169">
        <v>0</v>
      </c>
    </row>
    <row r="58" spans="2:22" outlineLevel="2" x14ac:dyDescent="0.2">
      <c r="B58" s="58" t="s">
        <v>91</v>
      </c>
      <c r="C58" s="150">
        <v>5014093.8</v>
      </c>
      <c r="D58" s="146">
        <v>9091</v>
      </c>
      <c r="E58" s="56" t="str">
        <f t="shared" si="3"/>
        <v>90910000</v>
      </c>
      <c r="F58" s="163">
        <f t="shared" si="0"/>
        <v>0</v>
      </c>
      <c r="G58" s="165">
        <v>0</v>
      </c>
      <c r="H58" s="166">
        <v>0</v>
      </c>
      <c r="I58" s="148" t="str">
        <f t="shared" si="2"/>
        <v>90910000</v>
      </c>
      <c r="J58" s="1">
        <v>5014093.8</v>
      </c>
      <c r="K58" s="166">
        <v>5</v>
      </c>
      <c r="L58" s="148">
        <f t="shared" si="1"/>
        <v>0</v>
      </c>
      <c r="M58" s="1">
        <v>0</v>
      </c>
      <c r="N58" s="167">
        <v>0</v>
      </c>
      <c r="O58" s="1">
        <v>5014093.8</v>
      </c>
      <c r="P58" s="168">
        <v>5</v>
      </c>
      <c r="Q58" s="1">
        <v>0</v>
      </c>
      <c r="R58" s="168">
        <v>0</v>
      </c>
      <c r="S58" s="1">
        <v>0</v>
      </c>
      <c r="T58" s="168">
        <v>0</v>
      </c>
      <c r="U58" s="1">
        <v>0</v>
      </c>
      <c r="V58" s="169">
        <v>0</v>
      </c>
    </row>
    <row r="59" spans="2:22" outlineLevel="2" x14ac:dyDescent="0.2">
      <c r="B59" s="58" t="s">
        <v>91</v>
      </c>
      <c r="C59" s="150">
        <v>506504.51</v>
      </c>
      <c r="D59" s="146">
        <v>9252</v>
      </c>
      <c r="E59" s="56" t="str">
        <f t="shared" si="3"/>
        <v>92520000</v>
      </c>
      <c r="F59" s="163" t="str">
        <f t="shared" si="0"/>
        <v>92520000</v>
      </c>
      <c r="G59" s="165">
        <v>335075.94</v>
      </c>
      <c r="H59" s="166">
        <v>3</v>
      </c>
      <c r="I59" s="148" t="str">
        <f t="shared" si="2"/>
        <v>92520000</v>
      </c>
      <c r="J59" s="1">
        <v>171428.57</v>
      </c>
      <c r="K59" s="166">
        <v>1</v>
      </c>
      <c r="L59" s="148">
        <f t="shared" si="1"/>
        <v>0</v>
      </c>
      <c r="M59" s="1">
        <v>0</v>
      </c>
      <c r="N59" s="167">
        <v>0</v>
      </c>
      <c r="O59" s="1">
        <v>257142.86</v>
      </c>
      <c r="P59" s="168">
        <v>2</v>
      </c>
      <c r="Q59" s="1">
        <v>249361.66</v>
      </c>
      <c r="R59" s="168">
        <v>2</v>
      </c>
      <c r="S59" s="1">
        <v>0</v>
      </c>
      <c r="T59" s="168">
        <v>0</v>
      </c>
      <c r="U59" s="1">
        <v>0</v>
      </c>
      <c r="V59" s="169">
        <v>0</v>
      </c>
    </row>
    <row r="60" spans="2:22" outlineLevel="2" x14ac:dyDescent="0.2">
      <c r="B60" s="58" t="s">
        <v>91</v>
      </c>
      <c r="C60" s="150">
        <v>539282.14</v>
      </c>
      <c r="D60" s="146">
        <v>9839</v>
      </c>
      <c r="E60" s="56" t="str">
        <f t="shared" si="3"/>
        <v>98390000</v>
      </c>
      <c r="F60" s="163">
        <f t="shared" si="0"/>
        <v>0</v>
      </c>
      <c r="G60" s="165">
        <v>0</v>
      </c>
      <c r="H60" s="166">
        <v>0</v>
      </c>
      <c r="I60" s="148" t="str">
        <f t="shared" si="2"/>
        <v>98390000</v>
      </c>
      <c r="J60" s="1">
        <v>539282.14</v>
      </c>
      <c r="K60" s="166">
        <v>2</v>
      </c>
      <c r="L60" s="148">
        <f t="shared" si="1"/>
        <v>0</v>
      </c>
      <c r="M60" s="1">
        <v>0</v>
      </c>
      <c r="N60" s="167">
        <v>0</v>
      </c>
      <c r="O60" s="1">
        <v>311445.28999999998</v>
      </c>
      <c r="P60" s="168">
        <v>1</v>
      </c>
      <c r="Q60" s="1">
        <v>227836.86</v>
      </c>
      <c r="R60" s="168">
        <v>1</v>
      </c>
      <c r="S60" s="1">
        <v>0</v>
      </c>
      <c r="T60" s="168">
        <v>0</v>
      </c>
      <c r="U60" s="1">
        <v>0</v>
      </c>
      <c r="V60" s="169">
        <v>0</v>
      </c>
    </row>
    <row r="61" spans="2:22" outlineLevel="2" x14ac:dyDescent="0.2">
      <c r="B61" s="170"/>
      <c r="C61" s="171"/>
      <c r="D61" s="153"/>
      <c r="E61" s="154"/>
      <c r="F61" s="155"/>
      <c r="G61" s="156"/>
      <c r="H61" s="157"/>
      <c r="I61" s="158"/>
      <c r="J61" s="159"/>
      <c r="K61" s="157"/>
      <c r="L61" s="158"/>
      <c r="M61" s="159"/>
      <c r="N61" s="160"/>
      <c r="O61" s="159"/>
      <c r="P61" s="161"/>
      <c r="Q61" s="159"/>
      <c r="R61" s="161"/>
      <c r="S61" s="159"/>
      <c r="T61" s="161"/>
      <c r="U61" s="159"/>
      <c r="V61" s="162"/>
    </row>
    <row r="62" spans="2:22" ht="26.25" customHeight="1" outlineLevel="1" x14ac:dyDescent="0.2">
      <c r="B62" s="55" t="s">
        <v>92</v>
      </c>
      <c r="C62" s="145">
        <f>SUBTOTAL(9,C63:C65)</f>
        <v>1760877.4300000002</v>
      </c>
      <c r="D62" s="146"/>
      <c r="E62" s="56"/>
      <c r="F62" s="163"/>
      <c r="G62" s="165"/>
      <c r="H62" s="166"/>
      <c r="I62" s="148"/>
      <c r="J62" s="1"/>
      <c r="K62" s="166"/>
      <c r="L62" s="148"/>
      <c r="M62" s="1"/>
      <c r="N62" s="167"/>
      <c r="O62" s="1"/>
      <c r="P62" s="168"/>
      <c r="Q62" s="1"/>
      <c r="R62" s="168"/>
      <c r="S62" s="1"/>
      <c r="T62" s="168"/>
      <c r="U62" s="1"/>
      <c r="V62" s="169"/>
    </row>
    <row r="63" spans="2:22" outlineLevel="2" x14ac:dyDescent="0.2">
      <c r="B63" s="58" t="s">
        <v>92</v>
      </c>
      <c r="C63" s="150">
        <v>843609.43</v>
      </c>
      <c r="D63" s="146">
        <v>3200</v>
      </c>
      <c r="E63" s="56" t="str">
        <f t="shared" si="3"/>
        <v>32000000</v>
      </c>
      <c r="F63" s="163" t="str">
        <f t="shared" si="0"/>
        <v>32000000</v>
      </c>
      <c r="G63" s="165">
        <v>843609.43</v>
      </c>
      <c r="H63" s="166">
        <v>2</v>
      </c>
      <c r="I63" s="148">
        <f t="shared" si="2"/>
        <v>0</v>
      </c>
      <c r="J63" s="1">
        <v>0</v>
      </c>
      <c r="K63" s="166">
        <v>0</v>
      </c>
      <c r="L63" s="148">
        <f t="shared" si="1"/>
        <v>0</v>
      </c>
      <c r="M63" s="1">
        <v>0</v>
      </c>
      <c r="N63" s="167">
        <v>0</v>
      </c>
      <c r="O63" s="1">
        <v>843609.43</v>
      </c>
      <c r="P63" s="168">
        <v>2</v>
      </c>
      <c r="Q63" s="1">
        <v>0</v>
      </c>
      <c r="R63" s="168">
        <v>0</v>
      </c>
      <c r="S63" s="1">
        <v>0</v>
      </c>
      <c r="T63" s="168">
        <v>0</v>
      </c>
      <c r="U63" s="1">
        <v>0</v>
      </c>
      <c r="V63" s="169">
        <v>0</v>
      </c>
    </row>
    <row r="64" spans="2:22" outlineLevel="2" x14ac:dyDescent="0.2">
      <c r="B64" s="58" t="s">
        <v>92</v>
      </c>
      <c r="C64" s="150">
        <v>503742.86</v>
      </c>
      <c r="D64" s="146">
        <v>3512</v>
      </c>
      <c r="E64" s="56" t="str">
        <f t="shared" si="3"/>
        <v>35120000</v>
      </c>
      <c r="F64" s="163" t="str">
        <f t="shared" si="0"/>
        <v>35120000</v>
      </c>
      <c r="G64" s="165">
        <v>503742.86</v>
      </c>
      <c r="H64" s="166">
        <v>1</v>
      </c>
      <c r="I64" s="148">
        <f t="shared" si="2"/>
        <v>0</v>
      </c>
      <c r="J64" s="1">
        <v>0</v>
      </c>
      <c r="K64" s="166">
        <v>0</v>
      </c>
      <c r="L64" s="148">
        <f t="shared" si="1"/>
        <v>0</v>
      </c>
      <c r="M64" s="1">
        <v>0</v>
      </c>
      <c r="N64" s="167">
        <v>0</v>
      </c>
      <c r="O64" s="1">
        <v>503742.86</v>
      </c>
      <c r="P64" s="168">
        <v>1</v>
      </c>
      <c r="Q64" s="1">
        <v>0</v>
      </c>
      <c r="R64" s="168">
        <v>0</v>
      </c>
      <c r="S64" s="1">
        <v>0</v>
      </c>
      <c r="T64" s="168">
        <v>0</v>
      </c>
      <c r="U64" s="1">
        <v>0</v>
      </c>
      <c r="V64" s="169">
        <v>0</v>
      </c>
    </row>
    <row r="65" spans="2:22" outlineLevel="2" x14ac:dyDescent="0.2">
      <c r="B65" s="58" t="s">
        <v>92</v>
      </c>
      <c r="C65" s="150">
        <v>413525.14</v>
      </c>
      <c r="D65" s="146">
        <v>3800</v>
      </c>
      <c r="E65" s="56" t="str">
        <f t="shared" si="3"/>
        <v>38000000</v>
      </c>
      <c r="F65" s="163" t="str">
        <f t="shared" si="0"/>
        <v>38000000</v>
      </c>
      <c r="G65" s="165">
        <v>413525.14</v>
      </c>
      <c r="H65" s="166">
        <v>1</v>
      </c>
      <c r="I65" s="148">
        <f t="shared" si="2"/>
        <v>0</v>
      </c>
      <c r="J65" s="1">
        <v>0</v>
      </c>
      <c r="K65" s="166">
        <v>0</v>
      </c>
      <c r="L65" s="148">
        <f t="shared" si="1"/>
        <v>0</v>
      </c>
      <c r="M65" s="1">
        <v>0</v>
      </c>
      <c r="N65" s="167">
        <v>0</v>
      </c>
      <c r="O65" s="1">
        <v>413525.14</v>
      </c>
      <c r="P65" s="168">
        <v>1</v>
      </c>
      <c r="Q65" s="1">
        <v>0</v>
      </c>
      <c r="R65" s="168">
        <v>0</v>
      </c>
      <c r="S65" s="1">
        <v>0</v>
      </c>
      <c r="T65" s="168">
        <v>0</v>
      </c>
      <c r="U65" s="1">
        <v>0</v>
      </c>
      <c r="V65" s="169">
        <v>0</v>
      </c>
    </row>
    <row r="66" spans="2:22" outlineLevel="2" x14ac:dyDescent="0.2">
      <c r="B66" s="170"/>
      <c r="C66" s="171"/>
      <c r="D66" s="153"/>
      <c r="E66" s="154"/>
      <c r="F66" s="155"/>
      <c r="G66" s="156"/>
      <c r="H66" s="157"/>
      <c r="I66" s="158"/>
      <c r="J66" s="159"/>
      <c r="K66" s="157"/>
      <c r="L66" s="158"/>
      <c r="M66" s="159"/>
      <c r="N66" s="160"/>
      <c r="O66" s="159"/>
      <c r="P66" s="161"/>
      <c r="Q66" s="159"/>
      <c r="R66" s="161"/>
      <c r="S66" s="159"/>
      <c r="T66" s="161"/>
      <c r="U66" s="159"/>
      <c r="V66" s="162"/>
    </row>
    <row r="67" spans="2:22" ht="25.5" outlineLevel="1" x14ac:dyDescent="0.2">
      <c r="B67" s="55" t="s">
        <v>93</v>
      </c>
      <c r="C67" s="145">
        <f>SUBTOTAL(9,C68:C68)</f>
        <v>8089028.5700000003</v>
      </c>
      <c r="D67" s="146"/>
      <c r="E67" s="56"/>
      <c r="F67" s="163"/>
      <c r="G67" s="165"/>
      <c r="H67" s="166"/>
      <c r="I67" s="148"/>
      <c r="J67" s="1"/>
      <c r="K67" s="166"/>
      <c r="L67" s="148"/>
      <c r="M67" s="1"/>
      <c r="N67" s="167"/>
      <c r="O67" s="1"/>
      <c r="P67" s="168"/>
      <c r="Q67" s="1"/>
      <c r="R67" s="168"/>
      <c r="S67" s="1"/>
      <c r="T67" s="168"/>
      <c r="U67" s="1"/>
      <c r="V67" s="169"/>
    </row>
    <row r="68" spans="2:22" outlineLevel="2" x14ac:dyDescent="0.2">
      <c r="B68" s="58" t="s">
        <v>93</v>
      </c>
      <c r="C68" s="150">
        <v>8089028.5700000003</v>
      </c>
      <c r="D68" s="146">
        <v>1550</v>
      </c>
      <c r="E68" s="56" t="str">
        <f t="shared" si="3"/>
        <v>15500000</v>
      </c>
      <c r="F68" s="163">
        <f t="shared" si="0"/>
        <v>0</v>
      </c>
      <c r="G68" s="165">
        <v>0</v>
      </c>
      <c r="H68" s="166">
        <v>0</v>
      </c>
      <c r="I68" s="148" t="str">
        <f t="shared" si="2"/>
        <v>15500000</v>
      </c>
      <c r="J68" s="1">
        <v>8089028.5700000003</v>
      </c>
      <c r="K68" s="166">
        <v>1</v>
      </c>
      <c r="L68" s="148">
        <f t="shared" si="1"/>
        <v>0</v>
      </c>
      <c r="M68" s="1">
        <v>0</v>
      </c>
      <c r="N68" s="167">
        <v>0</v>
      </c>
      <c r="O68" s="1">
        <v>8089028.5700000003</v>
      </c>
      <c r="P68" s="168">
        <v>1</v>
      </c>
      <c r="Q68" s="1">
        <v>0</v>
      </c>
      <c r="R68" s="168">
        <v>0</v>
      </c>
      <c r="S68" s="1">
        <v>0</v>
      </c>
      <c r="T68" s="168">
        <v>0</v>
      </c>
      <c r="U68" s="1">
        <v>0</v>
      </c>
      <c r="V68" s="169">
        <v>0</v>
      </c>
    </row>
    <row r="69" spans="2:22" outlineLevel="2" x14ac:dyDescent="0.2">
      <c r="B69" s="170"/>
      <c r="C69" s="171"/>
      <c r="D69" s="153"/>
      <c r="E69" s="154"/>
      <c r="F69" s="155"/>
      <c r="G69" s="156"/>
      <c r="H69" s="157"/>
      <c r="I69" s="158"/>
      <c r="J69" s="159"/>
      <c r="K69" s="157"/>
      <c r="L69" s="158"/>
      <c r="M69" s="159"/>
      <c r="N69" s="160"/>
      <c r="O69" s="159"/>
      <c r="P69" s="161"/>
      <c r="Q69" s="159"/>
      <c r="R69" s="161"/>
      <c r="S69" s="159"/>
      <c r="T69" s="161"/>
      <c r="U69" s="159"/>
      <c r="V69" s="162"/>
    </row>
    <row r="70" spans="2:22" ht="26.25" customHeight="1" outlineLevel="1" x14ac:dyDescent="0.2">
      <c r="B70" s="172" t="s">
        <v>94</v>
      </c>
      <c r="C70" s="145">
        <f>SUBTOTAL(9,C71:C73)</f>
        <v>2771942.86</v>
      </c>
      <c r="D70" s="146"/>
      <c r="E70" s="56"/>
      <c r="F70" s="163"/>
      <c r="G70" s="165"/>
      <c r="H70" s="166"/>
      <c r="I70" s="148"/>
      <c r="J70" s="1"/>
      <c r="K70" s="166"/>
      <c r="L70" s="148"/>
      <c r="M70" s="1"/>
      <c r="N70" s="167"/>
      <c r="O70" s="1"/>
      <c r="P70" s="168"/>
      <c r="Q70" s="1"/>
      <c r="R70" s="168"/>
      <c r="S70" s="1"/>
      <c r="T70" s="168"/>
      <c r="U70" s="1"/>
      <c r="V70" s="169"/>
    </row>
    <row r="71" spans="2:22" outlineLevel="2" x14ac:dyDescent="0.2">
      <c r="B71" s="58" t="s">
        <v>94</v>
      </c>
      <c r="C71" s="150">
        <v>1865085.71</v>
      </c>
      <c r="D71" s="146">
        <v>7200</v>
      </c>
      <c r="E71" s="56" t="str">
        <f t="shared" si="3"/>
        <v>72000000</v>
      </c>
      <c r="F71" s="163">
        <f t="shared" si="0"/>
        <v>0</v>
      </c>
      <c r="G71" s="165">
        <v>0</v>
      </c>
      <c r="H71" s="166">
        <v>0</v>
      </c>
      <c r="I71" s="148" t="str">
        <f t="shared" si="2"/>
        <v>72000000</v>
      </c>
      <c r="J71" s="1">
        <v>1865085.71</v>
      </c>
      <c r="K71" s="166">
        <v>1</v>
      </c>
      <c r="L71" s="148">
        <f t="shared" si="1"/>
        <v>0</v>
      </c>
      <c r="M71" s="1">
        <v>0</v>
      </c>
      <c r="N71" s="167">
        <v>0</v>
      </c>
      <c r="O71" s="1">
        <v>1865085.71</v>
      </c>
      <c r="P71" s="168">
        <v>1</v>
      </c>
      <c r="Q71" s="1">
        <v>0</v>
      </c>
      <c r="R71" s="168">
        <v>0</v>
      </c>
      <c r="S71" s="1">
        <v>0</v>
      </c>
      <c r="T71" s="168">
        <v>0</v>
      </c>
      <c r="U71" s="1">
        <v>0</v>
      </c>
      <c r="V71" s="169">
        <v>0</v>
      </c>
    </row>
    <row r="72" spans="2:22" outlineLevel="2" x14ac:dyDescent="0.2">
      <c r="B72" s="58" t="s">
        <v>94</v>
      </c>
      <c r="C72" s="150">
        <v>197142.86</v>
      </c>
      <c r="D72" s="146">
        <v>7900</v>
      </c>
      <c r="E72" s="56" t="str">
        <f t="shared" si="3"/>
        <v>79000000</v>
      </c>
      <c r="F72" s="163">
        <f t="shared" si="0"/>
        <v>0</v>
      </c>
      <c r="G72" s="165">
        <v>0</v>
      </c>
      <c r="H72" s="166">
        <v>0</v>
      </c>
      <c r="I72" s="148" t="str">
        <f t="shared" si="2"/>
        <v>79000000</v>
      </c>
      <c r="J72" s="1">
        <v>197142.86</v>
      </c>
      <c r="K72" s="166">
        <v>1</v>
      </c>
      <c r="L72" s="148">
        <f t="shared" si="1"/>
        <v>0</v>
      </c>
      <c r="M72" s="1">
        <v>0</v>
      </c>
      <c r="N72" s="167">
        <v>0</v>
      </c>
      <c r="O72" s="1">
        <v>197142.86</v>
      </c>
      <c r="P72" s="168">
        <v>1</v>
      </c>
      <c r="Q72" s="1">
        <v>0</v>
      </c>
      <c r="R72" s="168">
        <v>0</v>
      </c>
      <c r="S72" s="1">
        <v>0</v>
      </c>
      <c r="T72" s="168">
        <v>0</v>
      </c>
      <c r="U72" s="1">
        <v>0</v>
      </c>
      <c r="V72" s="169">
        <v>0</v>
      </c>
    </row>
    <row r="73" spans="2:22" outlineLevel="2" x14ac:dyDescent="0.2">
      <c r="B73" s="58" t="s">
        <v>94</v>
      </c>
      <c r="C73" s="150">
        <v>709714.29</v>
      </c>
      <c r="D73" s="146">
        <v>7921</v>
      </c>
      <c r="E73" s="56" t="str">
        <f t="shared" si="3"/>
        <v>79210000</v>
      </c>
      <c r="F73" s="163">
        <f t="shared" si="0"/>
        <v>0</v>
      </c>
      <c r="G73" s="165">
        <v>0</v>
      </c>
      <c r="H73" s="166">
        <v>0</v>
      </c>
      <c r="I73" s="148" t="str">
        <f t="shared" si="2"/>
        <v>79210000</v>
      </c>
      <c r="J73" s="1">
        <v>709714.29</v>
      </c>
      <c r="K73" s="166">
        <v>1</v>
      </c>
      <c r="L73" s="148">
        <f t="shared" si="1"/>
        <v>0</v>
      </c>
      <c r="M73" s="1">
        <v>0</v>
      </c>
      <c r="N73" s="167">
        <v>0</v>
      </c>
      <c r="O73" s="1">
        <v>709714.29</v>
      </c>
      <c r="P73" s="168">
        <v>1</v>
      </c>
      <c r="Q73" s="1">
        <v>0</v>
      </c>
      <c r="R73" s="168">
        <v>0</v>
      </c>
      <c r="S73" s="1">
        <v>0</v>
      </c>
      <c r="T73" s="168">
        <v>0</v>
      </c>
      <c r="U73" s="1">
        <v>0</v>
      </c>
      <c r="V73" s="169">
        <v>0</v>
      </c>
    </row>
    <row r="74" spans="2:22" outlineLevel="2" x14ac:dyDescent="0.2">
      <c r="B74" s="170"/>
      <c r="C74" s="171"/>
      <c r="D74" s="153"/>
      <c r="E74" s="154"/>
      <c r="F74" s="155"/>
      <c r="G74" s="156"/>
      <c r="H74" s="157"/>
      <c r="I74" s="158"/>
      <c r="J74" s="159"/>
      <c r="K74" s="157"/>
      <c r="L74" s="158"/>
      <c r="M74" s="159"/>
      <c r="N74" s="160"/>
      <c r="O74" s="159"/>
      <c r="P74" s="161"/>
      <c r="Q74" s="159"/>
      <c r="R74" s="161"/>
      <c r="S74" s="159"/>
      <c r="T74" s="161"/>
      <c r="U74" s="159"/>
      <c r="V74" s="162"/>
    </row>
    <row r="75" spans="2:22" ht="27" customHeight="1" outlineLevel="1" x14ac:dyDescent="0.2">
      <c r="B75" s="55" t="s">
        <v>95</v>
      </c>
      <c r="C75" s="145">
        <f>SUBTOTAL(9,C76:C76)</f>
        <v>4048093.14</v>
      </c>
      <c r="D75" s="146"/>
      <c r="E75" s="56"/>
      <c r="F75" s="163"/>
      <c r="G75" s="165"/>
      <c r="H75" s="166"/>
      <c r="I75" s="148"/>
      <c r="J75" s="1"/>
      <c r="K75" s="166"/>
      <c r="L75" s="148"/>
      <c r="M75" s="1"/>
      <c r="N75" s="167"/>
      <c r="O75" s="1"/>
      <c r="P75" s="168"/>
      <c r="Q75" s="1"/>
      <c r="R75" s="168"/>
      <c r="S75" s="1"/>
      <c r="T75" s="168"/>
      <c r="U75" s="1"/>
      <c r="V75" s="169"/>
    </row>
    <row r="76" spans="2:22" outlineLevel="2" x14ac:dyDescent="0.2">
      <c r="B76" s="58" t="s">
        <v>95</v>
      </c>
      <c r="C76" s="150">
        <v>4048093.14</v>
      </c>
      <c r="D76" s="146">
        <v>8000</v>
      </c>
      <c r="E76" s="56" t="str">
        <f t="shared" si="3"/>
        <v>80000000</v>
      </c>
      <c r="F76" s="163">
        <f t="shared" si="0"/>
        <v>0</v>
      </c>
      <c r="G76" s="165">
        <v>0</v>
      </c>
      <c r="H76" s="166">
        <v>0</v>
      </c>
      <c r="I76" s="148" t="str">
        <f t="shared" si="2"/>
        <v>80000000</v>
      </c>
      <c r="J76" s="1">
        <v>4048093.14</v>
      </c>
      <c r="K76" s="166">
        <v>3</v>
      </c>
      <c r="L76" s="148">
        <f t="shared" si="1"/>
        <v>0</v>
      </c>
      <c r="M76" s="1">
        <v>0</v>
      </c>
      <c r="N76" s="167">
        <v>0</v>
      </c>
      <c r="O76" s="1">
        <v>4048093.14</v>
      </c>
      <c r="P76" s="168">
        <v>3</v>
      </c>
      <c r="Q76" s="1">
        <v>0</v>
      </c>
      <c r="R76" s="168">
        <v>0</v>
      </c>
      <c r="S76" s="1">
        <v>0</v>
      </c>
      <c r="T76" s="168">
        <v>0</v>
      </c>
      <c r="U76" s="1">
        <v>0</v>
      </c>
      <c r="V76" s="169">
        <v>0</v>
      </c>
    </row>
    <row r="77" spans="2:22" outlineLevel="2" x14ac:dyDescent="0.2">
      <c r="B77" s="170"/>
      <c r="C77" s="171"/>
      <c r="D77" s="153"/>
      <c r="E77" s="154"/>
      <c r="F77" s="155"/>
      <c r="G77" s="156"/>
      <c r="H77" s="157"/>
      <c r="I77" s="158"/>
      <c r="J77" s="159"/>
      <c r="K77" s="157"/>
      <c r="L77" s="158"/>
      <c r="M77" s="159"/>
      <c r="N77" s="160"/>
      <c r="O77" s="159"/>
      <c r="P77" s="161"/>
      <c r="Q77" s="159"/>
      <c r="R77" s="161"/>
      <c r="S77" s="159"/>
      <c r="T77" s="161"/>
      <c r="U77" s="159"/>
      <c r="V77" s="162"/>
    </row>
    <row r="78" spans="2:22" ht="25.5" customHeight="1" outlineLevel="1" x14ac:dyDescent="0.2">
      <c r="B78" s="55" t="s">
        <v>96</v>
      </c>
      <c r="C78" s="145">
        <f>SUBTOTAL(9,C79:C79)</f>
        <v>2117874.29</v>
      </c>
      <c r="D78" s="146"/>
      <c r="E78" s="56"/>
      <c r="F78" s="163"/>
      <c r="G78" s="165"/>
      <c r="H78" s="166"/>
      <c r="I78" s="148"/>
      <c r="J78" s="1"/>
      <c r="K78" s="166"/>
      <c r="L78" s="148"/>
      <c r="M78" s="1"/>
      <c r="N78" s="167"/>
      <c r="O78" s="1"/>
      <c r="P78" s="168"/>
      <c r="Q78" s="1"/>
      <c r="R78" s="168"/>
      <c r="S78" s="1"/>
      <c r="T78" s="168"/>
      <c r="U78" s="1"/>
      <c r="V78" s="169"/>
    </row>
    <row r="79" spans="2:22" outlineLevel="2" x14ac:dyDescent="0.2">
      <c r="B79" s="58" t="s">
        <v>96</v>
      </c>
      <c r="C79" s="150">
        <v>2117874.29</v>
      </c>
      <c r="D79" s="146">
        <v>7226</v>
      </c>
      <c r="E79" s="56" t="str">
        <f t="shared" si="3"/>
        <v>72260000</v>
      </c>
      <c r="F79" s="163">
        <f t="shared" si="0"/>
        <v>0</v>
      </c>
      <c r="G79" s="165">
        <v>0</v>
      </c>
      <c r="H79" s="166">
        <v>0</v>
      </c>
      <c r="I79" s="148" t="str">
        <f t="shared" si="2"/>
        <v>72260000</v>
      </c>
      <c r="J79" s="1">
        <v>2117874.29</v>
      </c>
      <c r="K79" s="166">
        <v>3</v>
      </c>
      <c r="L79" s="148">
        <f t="shared" si="1"/>
        <v>0</v>
      </c>
      <c r="M79" s="1">
        <v>0</v>
      </c>
      <c r="N79" s="167">
        <v>0</v>
      </c>
      <c r="O79" s="1">
        <v>2117874.29</v>
      </c>
      <c r="P79" s="168">
        <v>3</v>
      </c>
      <c r="Q79" s="1">
        <v>0</v>
      </c>
      <c r="R79" s="168">
        <v>0</v>
      </c>
      <c r="S79" s="1">
        <v>0</v>
      </c>
      <c r="T79" s="168">
        <v>0</v>
      </c>
      <c r="U79" s="1">
        <v>0</v>
      </c>
      <c r="V79" s="169">
        <v>0</v>
      </c>
    </row>
    <row r="80" spans="2:22" outlineLevel="2" x14ac:dyDescent="0.2">
      <c r="B80" s="170"/>
      <c r="C80" s="171"/>
      <c r="D80" s="153"/>
      <c r="E80" s="154"/>
      <c r="F80" s="155"/>
      <c r="G80" s="156"/>
      <c r="H80" s="157"/>
      <c r="I80" s="158"/>
      <c r="J80" s="159"/>
      <c r="K80" s="157"/>
      <c r="L80" s="158"/>
      <c r="M80" s="159"/>
      <c r="N80" s="160"/>
      <c r="O80" s="159"/>
      <c r="P80" s="161"/>
      <c r="Q80" s="159"/>
      <c r="R80" s="161"/>
      <c r="S80" s="159"/>
      <c r="T80" s="161"/>
      <c r="U80" s="159"/>
      <c r="V80" s="162"/>
    </row>
    <row r="81" spans="2:22" ht="24" customHeight="1" outlineLevel="1" x14ac:dyDescent="0.2">
      <c r="B81" s="55" t="s">
        <v>97</v>
      </c>
      <c r="C81" s="145">
        <f>SUBTOTAL(9,C82:C85)</f>
        <v>9916183.5799999982</v>
      </c>
      <c r="D81" s="146"/>
      <c r="E81" s="56"/>
      <c r="F81" s="163"/>
      <c r="G81" s="165"/>
      <c r="H81" s="166"/>
      <c r="I81" s="148"/>
      <c r="J81" s="1"/>
      <c r="K81" s="166"/>
      <c r="L81" s="148"/>
      <c r="M81" s="1"/>
      <c r="N81" s="167"/>
      <c r="O81" s="1"/>
      <c r="P81" s="168"/>
      <c r="Q81" s="1"/>
      <c r="R81" s="168"/>
      <c r="S81" s="1"/>
      <c r="T81" s="168"/>
      <c r="U81" s="1"/>
      <c r="V81" s="169"/>
    </row>
    <row r="82" spans="2:22" outlineLevel="2" x14ac:dyDescent="0.2">
      <c r="B82" s="58" t="s">
        <v>97</v>
      </c>
      <c r="C82" s="150">
        <v>300000</v>
      </c>
      <c r="D82" s="146">
        <v>7920</v>
      </c>
      <c r="E82" s="56" t="str">
        <f t="shared" si="3"/>
        <v>79200000</v>
      </c>
      <c r="F82" s="163">
        <f t="shared" si="0"/>
        <v>0</v>
      </c>
      <c r="G82" s="165">
        <v>0</v>
      </c>
      <c r="H82" s="166">
        <v>0</v>
      </c>
      <c r="I82" s="148" t="str">
        <f t="shared" si="2"/>
        <v>79200000</v>
      </c>
      <c r="J82" s="1">
        <v>300000</v>
      </c>
      <c r="K82" s="166">
        <v>1</v>
      </c>
      <c r="L82" s="148">
        <f t="shared" si="1"/>
        <v>0</v>
      </c>
      <c r="M82" s="1">
        <v>0</v>
      </c>
      <c r="N82" s="167">
        <v>0</v>
      </c>
      <c r="O82" s="1">
        <v>300000</v>
      </c>
      <c r="P82" s="168">
        <v>1</v>
      </c>
      <c r="Q82" s="1">
        <v>0</v>
      </c>
      <c r="R82" s="168">
        <v>0</v>
      </c>
      <c r="S82" s="1">
        <v>0</v>
      </c>
      <c r="T82" s="168">
        <v>0</v>
      </c>
      <c r="U82" s="1">
        <v>0</v>
      </c>
      <c r="V82" s="169">
        <v>0</v>
      </c>
    </row>
    <row r="83" spans="2:22" outlineLevel="2" x14ac:dyDescent="0.2">
      <c r="B83" s="58" t="s">
        <v>97</v>
      </c>
      <c r="C83" s="150">
        <v>2619675.66</v>
      </c>
      <c r="D83" s="146">
        <v>7930</v>
      </c>
      <c r="E83" s="56" t="str">
        <f t="shared" si="3"/>
        <v>79300000</v>
      </c>
      <c r="F83" s="163">
        <f t="shared" si="0"/>
        <v>0</v>
      </c>
      <c r="G83" s="165">
        <v>0</v>
      </c>
      <c r="H83" s="166">
        <v>0</v>
      </c>
      <c r="I83" s="148" t="str">
        <f t="shared" si="2"/>
        <v>79300000</v>
      </c>
      <c r="J83" s="1">
        <v>2619675.66</v>
      </c>
      <c r="K83" s="166">
        <v>1</v>
      </c>
      <c r="L83" s="148">
        <f t="shared" si="1"/>
        <v>0</v>
      </c>
      <c r="M83" s="1">
        <v>0</v>
      </c>
      <c r="N83" s="167">
        <v>0</v>
      </c>
      <c r="O83" s="1">
        <v>2619675.66</v>
      </c>
      <c r="P83" s="168">
        <v>1</v>
      </c>
      <c r="Q83" s="1">
        <v>0</v>
      </c>
      <c r="R83" s="168">
        <v>0</v>
      </c>
      <c r="S83" s="1">
        <v>0</v>
      </c>
      <c r="T83" s="168">
        <v>0</v>
      </c>
      <c r="U83" s="1">
        <v>0</v>
      </c>
      <c r="V83" s="169">
        <v>0</v>
      </c>
    </row>
    <row r="84" spans="2:22" outlineLevel="2" x14ac:dyDescent="0.2">
      <c r="B84" s="58" t="s">
        <v>97</v>
      </c>
      <c r="C84" s="150">
        <v>6687896.3799999999</v>
      </c>
      <c r="D84" s="146">
        <v>7931</v>
      </c>
      <c r="E84" s="56" t="str">
        <f t="shared" si="3"/>
        <v>79310000</v>
      </c>
      <c r="F84" s="163">
        <f t="shared" si="0"/>
        <v>0</v>
      </c>
      <c r="G84" s="165">
        <v>0</v>
      </c>
      <c r="H84" s="166">
        <v>0</v>
      </c>
      <c r="I84" s="148" t="str">
        <f t="shared" si="2"/>
        <v>79310000</v>
      </c>
      <c r="J84" s="1">
        <v>6687896.3799999999</v>
      </c>
      <c r="K84" s="166">
        <v>2</v>
      </c>
      <c r="L84" s="148">
        <f t="shared" si="1"/>
        <v>0</v>
      </c>
      <c r="M84" s="1">
        <v>0</v>
      </c>
      <c r="N84" s="167">
        <v>0</v>
      </c>
      <c r="O84" s="1">
        <v>6687896.3799999999</v>
      </c>
      <c r="P84" s="168">
        <v>2</v>
      </c>
      <c r="Q84" s="1">
        <v>0</v>
      </c>
      <c r="R84" s="168">
        <v>0</v>
      </c>
      <c r="S84" s="1">
        <v>0</v>
      </c>
      <c r="T84" s="168">
        <v>0</v>
      </c>
      <c r="U84" s="1">
        <v>0</v>
      </c>
      <c r="V84" s="169">
        <v>0</v>
      </c>
    </row>
    <row r="85" spans="2:22" outlineLevel="2" x14ac:dyDescent="0.2">
      <c r="B85" s="58" t="s">
        <v>97</v>
      </c>
      <c r="C85" s="150">
        <v>308611.53999999998</v>
      </c>
      <c r="D85" s="146">
        <v>9800</v>
      </c>
      <c r="E85" s="56" t="str">
        <f t="shared" si="3"/>
        <v>98000000</v>
      </c>
      <c r="F85" s="163">
        <f t="shared" si="0"/>
        <v>0</v>
      </c>
      <c r="G85" s="165">
        <v>0</v>
      </c>
      <c r="H85" s="166">
        <v>0</v>
      </c>
      <c r="I85" s="148" t="str">
        <f t="shared" si="2"/>
        <v>98000000</v>
      </c>
      <c r="J85" s="1">
        <v>308611.53999999998</v>
      </c>
      <c r="K85" s="166">
        <v>1</v>
      </c>
      <c r="L85" s="148">
        <f t="shared" si="1"/>
        <v>0</v>
      </c>
      <c r="M85" s="1">
        <v>0</v>
      </c>
      <c r="N85" s="167">
        <v>0</v>
      </c>
      <c r="O85" s="1">
        <v>308611.53999999998</v>
      </c>
      <c r="P85" s="168">
        <v>1</v>
      </c>
      <c r="Q85" s="1">
        <v>0</v>
      </c>
      <c r="R85" s="168">
        <v>0</v>
      </c>
      <c r="S85" s="1">
        <v>0</v>
      </c>
      <c r="T85" s="168">
        <v>0</v>
      </c>
      <c r="U85" s="1">
        <v>0</v>
      </c>
      <c r="V85" s="169">
        <v>0</v>
      </c>
    </row>
    <row r="86" spans="2:22" outlineLevel="2" x14ac:dyDescent="0.2">
      <c r="B86" s="170"/>
      <c r="C86" s="171"/>
      <c r="D86" s="153"/>
      <c r="E86" s="154"/>
      <c r="F86" s="155"/>
      <c r="G86" s="156"/>
      <c r="H86" s="157"/>
      <c r="I86" s="158"/>
      <c r="J86" s="159"/>
      <c r="K86" s="157"/>
      <c r="L86" s="158"/>
      <c r="M86" s="159"/>
      <c r="N86" s="160"/>
      <c r="O86" s="159"/>
      <c r="P86" s="161"/>
      <c r="Q86" s="159"/>
      <c r="R86" s="161"/>
      <c r="S86" s="159"/>
      <c r="T86" s="161"/>
      <c r="U86" s="159"/>
      <c r="V86" s="162"/>
    </row>
    <row r="87" spans="2:22" ht="25.5" customHeight="1" outlineLevel="1" x14ac:dyDescent="0.2">
      <c r="B87" s="172" t="s">
        <v>98</v>
      </c>
      <c r="C87" s="145">
        <f>SUBTOTAL(9,C88:C89)</f>
        <v>2524731.42</v>
      </c>
      <c r="D87" s="146"/>
      <c r="E87" s="56"/>
      <c r="F87" s="163"/>
      <c r="G87" s="165"/>
      <c r="H87" s="166"/>
      <c r="I87" s="148"/>
      <c r="J87" s="1"/>
      <c r="K87" s="166"/>
      <c r="L87" s="148"/>
      <c r="M87" s="1"/>
      <c r="N87" s="167"/>
      <c r="O87" s="1"/>
      <c r="P87" s="168"/>
      <c r="Q87" s="1"/>
      <c r="R87" s="168"/>
      <c r="S87" s="1"/>
      <c r="T87" s="168"/>
      <c r="U87" s="1"/>
      <c r="V87" s="169"/>
    </row>
    <row r="88" spans="2:22" outlineLevel="2" x14ac:dyDescent="0.2">
      <c r="B88" s="58" t="s">
        <v>98</v>
      </c>
      <c r="C88" s="150">
        <v>1981645.71</v>
      </c>
      <c r="D88" s="146">
        <v>3834</v>
      </c>
      <c r="E88" s="56" t="str">
        <f t="shared" si="3"/>
        <v>38340000</v>
      </c>
      <c r="F88" s="163" t="str">
        <f t="shared" si="0"/>
        <v>38340000</v>
      </c>
      <c r="G88" s="165">
        <v>1981645.71</v>
      </c>
      <c r="H88" s="166">
        <v>1</v>
      </c>
      <c r="I88" s="148">
        <f t="shared" si="2"/>
        <v>0</v>
      </c>
      <c r="J88" s="1">
        <v>0</v>
      </c>
      <c r="K88" s="166">
        <v>0</v>
      </c>
      <c r="L88" s="148">
        <f t="shared" si="1"/>
        <v>0</v>
      </c>
      <c r="M88" s="1">
        <v>0</v>
      </c>
      <c r="N88" s="167">
        <v>0</v>
      </c>
      <c r="O88" s="1">
        <v>0</v>
      </c>
      <c r="P88" s="168">
        <v>0</v>
      </c>
      <c r="Q88" s="1">
        <v>1981645.71</v>
      </c>
      <c r="R88" s="168">
        <v>1</v>
      </c>
      <c r="S88" s="1">
        <v>0</v>
      </c>
      <c r="T88" s="168">
        <v>0</v>
      </c>
      <c r="U88" s="1">
        <v>0</v>
      </c>
      <c r="V88" s="169">
        <v>0</v>
      </c>
    </row>
    <row r="89" spans="2:22" outlineLevel="2" x14ac:dyDescent="0.2">
      <c r="B89" s="58" t="s">
        <v>98</v>
      </c>
      <c r="C89" s="150">
        <v>543085.71</v>
      </c>
      <c r="D89" s="146">
        <v>7930</v>
      </c>
      <c r="E89" s="56" t="str">
        <f t="shared" si="3"/>
        <v>79300000</v>
      </c>
      <c r="F89" s="163">
        <f t="shared" si="0"/>
        <v>0</v>
      </c>
      <c r="G89" s="165">
        <v>0</v>
      </c>
      <c r="H89" s="166">
        <v>0</v>
      </c>
      <c r="I89" s="148" t="str">
        <f t="shared" si="2"/>
        <v>79300000</v>
      </c>
      <c r="J89" s="1">
        <v>543085.71</v>
      </c>
      <c r="K89" s="166">
        <v>1</v>
      </c>
      <c r="L89" s="148">
        <f t="shared" si="1"/>
        <v>0</v>
      </c>
      <c r="M89" s="1">
        <v>0</v>
      </c>
      <c r="N89" s="167">
        <v>0</v>
      </c>
      <c r="O89" s="1">
        <v>543085.71</v>
      </c>
      <c r="P89" s="168">
        <v>1</v>
      </c>
      <c r="Q89" s="1">
        <v>0</v>
      </c>
      <c r="R89" s="168">
        <v>0</v>
      </c>
      <c r="S89" s="1">
        <v>0</v>
      </c>
      <c r="T89" s="168">
        <v>0</v>
      </c>
      <c r="U89" s="1">
        <v>0</v>
      </c>
      <c r="V89" s="169">
        <v>0</v>
      </c>
    </row>
    <row r="90" spans="2:22" outlineLevel="2" x14ac:dyDescent="0.2">
      <c r="B90" s="170"/>
      <c r="C90" s="171"/>
      <c r="D90" s="153"/>
      <c r="E90" s="154"/>
      <c r="F90" s="155"/>
      <c r="G90" s="156"/>
      <c r="H90" s="157"/>
      <c r="I90" s="158"/>
      <c r="J90" s="159"/>
      <c r="K90" s="157"/>
      <c r="L90" s="158"/>
      <c r="M90" s="159"/>
      <c r="N90" s="160"/>
      <c r="O90" s="159"/>
      <c r="P90" s="161"/>
      <c r="Q90" s="159"/>
      <c r="R90" s="161"/>
      <c r="S90" s="159"/>
      <c r="T90" s="161"/>
      <c r="U90" s="159"/>
      <c r="V90" s="162"/>
    </row>
    <row r="91" spans="2:22" ht="26.25" customHeight="1" outlineLevel="1" x14ac:dyDescent="0.2">
      <c r="B91" s="55" t="s">
        <v>99</v>
      </c>
      <c r="C91" s="145">
        <f>SUBTOTAL(9,C92:C98)</f>
        <v>2428046.9300000002</v>
      </c>
      <c r="D91" s="146"/>
      <c r="E91" s="56"/>
      <c r="F91" s="163"/>
      <c r="G91" s="165"/>
      <c r="H91" s="166"/>
      <c r="I91" s="148"/>
      <c r="J91" s="1"/>
      <c r="K91" s="166"/>
      <c r="L91" s="148"/>
      <c r="M91" s="1"/>
      <c r="N91" s="167"/>
      <c r="O91" s="1"/>
      <c r="P91" s="168"/>
      <c r="Q91" s="1"/>
      <c r="R91" s="168"/>
      <c r="S91" s="1"/>
      <c r="T91" s="168"/>
      <c r="U91" s="1"/>
      <c r="V91" s="169"/>
    </row>
    <row r="92" spans="2:22" outlineLevel="2" x14ac:dyDescent="0.2">
      <c r="B92" s="58" t="s">
        <v>99</v>
      </c>
      <c r="C92" s="150">
        <v>271004</v>
      </c>
      <c r="D92" s="146">
        <v>2496</v>
      </c>
      <c r="E92" s="56" t="str">
        <f t="shared" si="3"/>
        <v>24960000</v>
      </c>
      <c r="F92" s="163" t="str">
        <f t="shared" si="0"/>
        <v>24960000</v>
      </c>
      <c r="G92" s="165">
        <v>271004</v>
      </c>
      <c r="H92" s="166">
        <v>1</v>
      </c>
      <c r="I92" s="148">
        <f t="shared" si="2"/>
        <v>0</v>
      </c>
      <c r="J92" s="1">
        <v>0</v>
      </c>
      <c r="K92" s="166">
        <v>0</v>
      </c>
      <c r="L92" s="148">
        <f t="shared" si="1"/>
        <v>0</v>
      </c>
      <c r="M92" s="1">
        <v>0</v>
      </c>
      <c r="N92" s="167">
        <v>0</v>
      </c>
      <c r="O92" s="1">
        <v>0</v>
      </c>
      <c r="P92" s="168">
        <v>0</v>
      </c>
      <c r="Q92" s="1">
        <v>0</v>
      </c>
      <c r="R92" s="168">
        <v>0</v>
      </c>
      <c r="S92" s="1">
        <v>0</v>
      </c>
      <c r="T92" s="168">
        <v>0</v>
      </c>
      <c r="U92" s="1">
        <v>271004</v>
      </c>
      <c r="V92" s="169">
        <v>1</v>
      </c>
    </row>
    <row r="93" spans="2:22" outlineLevel="2" x14ac:dyDescent="0.2">
      <c r="B93" s="58" t="s">
        <v>99</v>
      </c>
      <c r="C93" s="150">
        <v>217142.86</v>
      </c>
      <c r="D93" s="146">
        <v>3019</v>
      </c>
      <c r="E93" s="56" t="str">
        <f t="shared" si="3"/>
        <v>30190000</v>
      </c>
      <c r="F93" s="163" t="str">
        <f t="shared" si="0"/>
        <v>30190000</v>
      </c>
      <c r="G93" s="165">
        <v>217142.86</v>
      </c>
      <c r="H93" s="166">
        <v>1</v>
      </c>
      <c r="I93" s="148">
        <f t="shared" si="2"/>
        <v>0</v>
      </c>
      <c r="J93" s="1">
        <v>0</v>
      </c>
      <c r="K93" s="166">
        <v>0</v>
      </c>
      <c r="L93" s="148">
        <f t="shared" si="1"/>
        <v>0</v>
      </c>
      <c r="M93" s="1">
        <v>0</v>
      </c>
      <c r="N93" s="167">
        <v>0</v>
      </c>
      <c r="O93" s="1">
        <v>217142.86</v>
      </c>
      <c r="P93" s="168">
        <v>1</v>
      </c>
      <c r="Q93" s="1">
        <v>0</v>
      </c>
      <c r="R93" s="168">
        <v>0</v>
      </c>
      <c r="S93" s="1">
        <v>0</v>
      </c>
      <c r="T93" s="168">
        <v>0</v>
      </c>
      <c r="U93" s="1">
        <v>0</v>
      </c>
      <c r="V93" s="169">
        <v>0</v>
      </c>
    </row>
    <row r="94" spans="2:22" outlineLevel="2" x14ac:dyDescent="0.2">
      <c r="B94" s="58" t="s">
        <v>99</v>
      </c>
      <c r="C94" s="150">
        <v>298285.71000000002</v>
      </c>
      <c r="D94" s="146">
        <v>3411</v>
      </c>
      <c r="E94" s="56" t="str">
        <f t="shared" si="3"/>
        <v>34110000</v>
      </c>
      <c r="F94" s="163" t="str">
        <f t="shared" si="0"/>
        <v>34110000</v>
      </c>
      <c r="G94" s="165">
        <v>298285.71000000002</v>
      </c>
      <c r="H94" s="166">
        <v>1</v>
      </c>
      <c r="I94" s="148">
        <f t="shared" si="2"/>
        <v>0</v>
      </c>
      <c r="J94" s="1">
        <v>0</v>
      </c>
      <c r="K94" s="166">
        <v>0</v>
      </c>
      <c r="L94" s="148">
        <f t="shared" si="1"/>
        <v>0</v>
      </c>
      <c r="M94" s="1">
        <v>0</v>
      </c>
      <c r="N94" s="167">
        <v>0</v>
      </c>
      <c r="O94" s="1">
        <v>298285.71000000002</v>
      </c>
      <c r="P94" s="168">
        <v>1</v>
      </c>
      <c r="Q94" s="1">
        <v>0</v>
      </c>
      <c r="R94" s="168">
        <v>0</v>
      </c>
      <c r="S94" s="1">
        <v>0</v>
      </c>
      <c r="T94" s="168">
        <v>0</v>
      </c>
      <c r="U94" s="1">
        <v>0</v>
      </c>
      <c r="V94" s="169">
        <v>0</v>
      </c>
    </row>
    <row r="95" spans="2:22" outlineLevel="2" x14ac:dyDescent="0.2">
      <c r="B95" s="58" t="s">
        <v>99</v>
      </c>
      <c r="C95" s="150">
        <v>397063.67999999999</v>
      </c>
      <c r="D95" s="146">
        <v>3511</v>
      </c>
      <c r="E95" s="56" t="str">
        <f t="shared" si="3"/>
        <v>35110000</v>
      </c>
      <c r="F95" s="163" t="str">
        <f t="shared" si="0"/>
        <v>35110000</v>
      </c>
      <c r="G95" s="165">
        <v>397063.67999999999</v>
      </c>
      <c r="H95" s="166">
        <v>1</v>
      </c>
      <c r="I95" s="148">
        <f t="shared" si="2"/>
        <v>0</v>
      </c>
      <c r="J95" s="1">
        <v>0</v>
      </c>
      <c r="K95" s="166">
        <v>0</v>
      </c>
      <c r="L95" s="148">
        <f t="shared" si="1"/>
        <v>0</v>
      </c>
      <c r="M95" s="1">
        <v>0</v>
      </c>
      <c r="N95" s="167">
        <v>0</v>
      </c>
      <c r="O95" s="1">
        <v>0</v>
      </c>
      <c r="P95" s="168">
        <v>0</v>
      </c>
      <c r="Q95" s="1">
        <v>397063.67999999999</v>
      </c>
      <c r="R95" s="168">
        <v>1</v>
      </c>
      <c r="S95" s="1">
        <v>0</v>
      </c>
      <c r="T95" s="168">
        <v>0</v>
      </c>
      <c r="U95" s="1">
        <v>0</v>
      </c>
      <c r="V95" s="169">
        <v>0</v>
      </c>
    </row>
    <row r="96" spans="2:22" outlineLevel="2" x14ac:dyDescent="0.2">
      <c r="B96" s="58" t="s">
        <v>99</v>
      </c>
      <c r="C96" s="150">
        <v>83428.570000000007</v>
      </c>
      <c r="D96" s="146">
        <v>3782</v>
      </c>
      <c r="E96" s="56" t="str">
        <f t="shared" si="3"/>
        <v>37820000</v>
      </c>
      <c r="F96" s="163" t="str">
        <f t="shared" si="0"/>
        <v>37820000</v>
      </c>
      <c r="G96" s="165">
        <v>83428.570000000007</v>
      </c>
      <c r="H96" s="166">
        <v>1</v>
      </c>
      <c r="I96" s="148">
        <f t="shared" si="2"/>
        <v>0</v>
      </c>
      <c r="J96" s="1">
        <v>0</v>
      </c>
      <c r="K96" s="166">
        <v>0</v>
      </c>
      <c r="L96" s="148">
        <f t="shared" si="1"/>
        <v>0</v>
      </c>
      <c r="M96" s="1">
        <v>0</v>
      </c>
      <c r="N96" s="167">
        <v>0</v>
      </c>
      <c r="O96" s="1">
        <v>83428.570000000007</v>
      </c>
      <c r="P96" s="168">
        <v>1</v>
      </c>
      <c r="Q96" s="1">
        <v>0</v>
      </c>
      <c r="R96" s="168">
        <v>0</v>
      </c>
      <c r="S96" s="1">
        <v>0</v>
      </c>
      <c r="T96" s="168">
        <v>0</v>
      </c>
      <c r="U96" s="1">
        <v>0</v>
      </c>
      <c r="V96" s="169">
        <v>0</v>
      </c>
    </row>
    <row r="97" spans="2:22" outlineLevel="2" x14ac:dyDescent="0.2">
      <c r="B97" s="58" t="s">
        <v>99</v>
      </c>
      <c r="C97" s="150">
        <v>914285.71</v>
      </c>
      <c r="D97" s="146">
        <v>6651</v>
      </c>
      <c r="E97" s="56" t="str">
        <f t="shared" si="3"/>
        <v>66510000</v>
      </c>
      <c r="F97" s="163">
        <f t="shared" si="0"/>
        <v>0</v>
      </c>
      <c r="G97" s="165">
        <v>0</v>
      </c>
      <c r="H97" s="166">
        <v>0</v>
      </c>
      <c r="I97" s="148" t="str">
        <f t="shared" si="2"/>
        <v>66510000</v>
      </c>
      <c r="J97" s="1">
        <v>914285.71</v>
      </c>
      <c r="K97" s="166">
        <v>1</v>
      </c>
      <c r="L97" s="148">
        <f t="shared" si="1"/>
        <v>0</v>
      </c>
      <c r="M97" s="1">
        <v>0</v>
      </c>
      <c r="N97" s="167">
        <v>0</v>
      </c>
      <c r="O97" s="1">
        <v>914285.71</v>
      </c>
      <c r="P97" s="168">
        <v>1</v>
      </c>
      <c r="Q97" s="1">
        <v>0</v>
      </c>
      <c r="R97" s="168">
        <v>0</v>
      </c>
      <c r="S97" s="1">
        <v>0</v>
      </c>
      <c r="T97" s="168">
        <v>0</v>
      </c>
      <c r="U97" s="1">
        <v>0</v>
      </c>
      <c r="V97" s="169">
        <v>0</v>
      </c>
    </row>
    <row r="98" spans="2:22" outlineLevel="2" x14ac:dyDescent="0.2">
      <c r="B98" s="58" t="s">
        <v>99</v>
      </c>
      <c r="C98" s="150">
        <v>246836.4</v>
      </c>
      <c r="D98" s="146">
        <v>7995</v>
      </c>
      <c r="E98" s="56" t="str">
        <f t="shared" si="3"/>
        <v>79950000</v>
      </c>
      <c r="F98" s="163">
        <f t="shared" si="0"/>
        <v>0</v>
      </c>
      <c r="G98" s="165">
        <v>0</v>
      </c>
      <c r="H98" s="166">
        <v>0</v>
      </c>
      <c r="I98" s="148" t="str">
        <f t="shared" si="2"/>
        <v>79950000</v>
      </c>
      <c r="J98" s="1">
        <v>246836.4</v>
      </c>
      <c r="K98" s="166">
        <v>1</v>
      </c>
      <c r="L98" s="148">
        <f t="shared" si="1"/>
        <v>0</v>
      </c>
      <c r="M98" s="1">
        <v>0</v>
      </c>
      <c r="N98" s="167">
        <v>0</v>
      </c>
      <c r="O98" s="1">
        <v>246836.4</v>
      </c>
      <c r="P98" s="168">
        <v>1</v>
      </c>
      <c r="Q98" s="1">
        <v>0</v>
      </c>
      <c r="R98" s="168">
        <v>0</v>
      </c>
      <c r="S98" s="1">
        <v>0</v>
      </c>
      <c r="T98" s="168">
        <v>0</v>
      </c>
      <c r="U98" s="1">
        <v>0</v>
      </c>
      <c r="V98" s="169">
        <v>0</v>
      </c>
    </row>
    <row r="99" spans="2:22" outlineLevel="2" x14ac:dyDescent="0.2">
      <c r="B99" s="170"/>
      <c r="C99" s="171"/>
      <c r="D99" s="153"/>
      <c r="E99" s="154"/>
      <c r="F99" s="155"/>
      <c r="G99" s="156"/>
      <c r="H99" s="157"/>
      <c r="I99" s="158"/>
      <c r="J99" s="159"/>
      <c r="K99" s="157"/>
      <c r="L99" s="158"/>
      <c r="M99" s="159"/>
      <c r="N99" s="160"/>
      <c r="O99" s="159"/>
      <c r="P99" s="161"/>
      <c r="Q99" s="159"/>
      <c r="R99" s="161"/>
      <c r="S99" s="159"/>
      <c r="T99" s="161"/>
      <c r="U99" s="159"/>
      <c r="V99" s="162"/>
    </row>
    <row r="100" spans="2:22" ht="27.75" customHeight="1" outlineLevel="1" x14ac:dyDescent="0.2">
      <c r="B100" s="55" t="s">
        <v>100</v>
      </c>
      <c r="C100" s="145">
        <f>SUBTOTAL(9,C101:C101)</f>
        <v>227971.43</v>
      </c>
      <c r="D100" s="146"/>
      <c r="E100" s="56"/>
      <c r="F100" s="163"/>
      <c r="G100" s="165"/>
      <c r="H100" s="166"/>
      <c r="I100" s="148"/>
      <c r="J100" s="1"/>
      <c r="K100" s="166"/>
      <c r="L100" s="148"/>
      <c r="M100" s="1"/>
      <c r="N100" s="167"/>
      <c r="O100" s="1"/>
      <c r="P100" s="168"/>
      <c r="Q100" s="1"/>
      <c r="R100" s="168"/>
      <c r="S100" s="1"/>
      <c r="T100" s="168"/>
      <c r="U100" s="1"/>
      <c r="V100" s="169"/>
    </row>
    <row r="101" spans="2:22" outlineLevel="2" x14ac:dyDescent="0.2">
      <c r="B101" s="58" t="s">
        <v>100</v>
      </c>
      <c r="C101" s="150">
        <v>227971.43</v>
      </c>
      <c r="D101" s="146">
        <v>6412</v>
      </c>
      <c r="E101" s="56" t="str">
        <f t="shared" si="3"/>
        <v>64120000</v>
      </c>
      <c r="F101" s="163">
        <f t="shared" si="0"/>
        <v>0</v>
      </c>
      <c r="G101" s="165">
        <v>0</v>
      </c>
      <c r="H101" s="166">
        <v>0</v>
      </c>
      <c r="I101" s="148" t="str">
        <f t="shared" si="2"/>
        <v>64120000</v>
      </c>
      <c r="J101" s="1">
        <v>227971.43</v>
      </c>
      <c r="K101" s="166">
        <v>1</v>
      </c>
      <c r="L101" s="148">
        <f t="shared" si="1"/>
        <v>0</v>
      </c>
      <c r="M101" s="1">
        <v>0</v>
      </c>
      <c r="N101" s="167">
        <v>0</v>
      </c>
      <c r="O101" s="1">
        <v>227971.43</v>
      </c>
      <c r="P101" s="168">
        <v>1</v>
      </c>
      <c r="Q101" s="1">
        <v>0</v>
      </c>
      <c r="R101" s="168">
        <v>0</v>
      </c>
      <c r="S101" s="1">
        <v>0</v>
      </c>
      <c r="T101" s="168">
        <v>0</v>
      </c>
      <c r="U101" s="1">
        <v>0</v>
      </c>
      <c r="V101" s="169">
        <v>0</v>
      </c>
    </row>
    <row r="102" spans="2:22" outlineLevel="2" x14ac:dyDescent="0.2">
      <c r="B102" s="170"/>
      <c r="C102" s="171"/>
      <c r="D102" s="153"/>
      <c r="E102" s="154"/>
      <c r="F102" s="155"/>
      <c r="G102" s="156"/>
      <c r="H102" s="157"/>
      <c r="I102" s="158"/>
      <c r="J102" s="159"/>
      <c r="K102" s="157"/>
      <c r="L102" s="158"/>
      <c r="M102" s="159"/>
      <c r="N102" s="160"/>
      <c r="O102" s="159"/>
      <c r="P102" s="161"/>
      <c r="Q102" s="159"/>
      <c r="R102" s="161"/>
      <c r="S102" s="159"/>
      <c r="T102" s="161"/>
      <c r="U102" s="159"/>
      <c r="V102" s="162"/>
    </row>
    <row r="103" spans="2:22" ht="24.75" customHeight="1" outlineLevel="1" x14ac:dyDescent="0.2">
      <c r="B103" s="55" t="s">
        <v>101</v>
      </c>
      <c r="C103" s="145">
        <f>SUBTOTAL(9,C104:C106)</f>
        <v>8824655.4299999997</v>
      </c>
      <c r="D103" s="146"/>
      <c r="E103" s="56"/>
      <c r="F103" s="163"/>
      <c r="G103" s="165"/>
      <c r="H103" s="166"/>
      <c r="I103" s="148"/>
      <c r="J103" s="1"/>
      <c r="K103" s="166"/>
      <c r="L103" s="148"/>
      <c r="M103" s="1"/>
      <c r="N103" s="167"/>
      <c r="O103" s="1"/>
      <c r="P103" s="168"/>
      <c r="Q103" s="1"/>
      <c r="R103" s="168"/>
      <c r="S103" s="1"/>
      <c r="T103" s="168"/>
      <c r="U103" s="1"/>
      <c r="V103" s="169"/>
    </row>
    <row r="104" spans="2:22" outlineLevel="2" x14ac:dyDescent="0.2">
      <c r="B104" s="58" t="s">
        <v>101</v>
      </c>
      <c r="C104" s="150">
        <v>466323.43</v>
      </c>
      <c r="D104" s="146">
        <v>7134</v>
      </c>
      <c r="E104" s="56" t="str">
        <f t="shared" si="3"/>
        <v>71340000</v>
      </c>
      <c r="F104" s="163">
        <f t="shared" si="0"/>
        <v>0</v>
      </c>
      <c r="G104" s="165">
        <v>0</v>
      </c>
      <c r="H104" s="166">
        <v>0</v>
      </c>
      <c r="I104" s="148" t="str">
        <f t="shared" si="2"/>
        <v>71340000</v>
      </c>
      <c r="J104" s="1">
        <v>466323.43</v>
      </c>
      <c r="K104" s="166">
        <v>1</v>
      </c>
      <c r="L104" s="148">
        <f t="shared" si="1"/>
        <v>0</v>
      </c>
      <c r="M104" s="1">
        <v>0</v>
      </c>
      <c r="N104" s="167">
        <v>0</v>
      </c>
      <c r="O104" s="1">
        <v>466323.43</v>
      </c>
      <c r="P104" s="168">
        <v>1</v>
      </c>
      <c r="Q104" s="1">
        <v>0</v>
      </c>
      <c r="R104" s="168">
        <v>0</v>
      </c>
      <c r="S104" s="1">
        <v>0</v>
      </c>
      <c r="T104" s="168">
        <v>0</v>
      </c>
      <c r="U104" s="1">
        <v>0</v>
      </c>
      <c r="V104" s="169">
        <v>0</v>
      </c>
    </row>
    <row r="105" spans="2:22" outlineLevel="2" x14ac:dyDescent="0.2">
      <c r="B105" s="58" t="s">
        <v>101</v>
      </c>
      <c r="C105" s="150">
        <v>8102789.1399999997</v>
      </c>
      <c r="D105" s="146">
        <v>9072</v>
      </c>
      <c r="E105" s="56" t="str">
        <f t="shared" si="3"/>
        <v>90720000</v>
      </c>
      <c r="F105" s="163">
        <f t="shared" si="0"/>
        <v>0</v>
      </c>
      <c r="G105" s="165">
        <v>0</v>
      </c>
      <c r="H105" s="166">
        <v>0</v>
      </c>
      <c r="I105" s="148" t="str">
        <f t="shared" si="2"/>
        <v>90720000</v>
      </c>
      <c r="J105" s="1">
        <v>8102789.1399999997</v>
      </c>
      <c r="K105" s="166">
        <v>3</v>
      </c>
      <c r="L105" s="148">
        <f t="shared" si="1"/>
        <v>0</v>
      </c>
      <c r="M105" s="1">
        <v>0</v>
      </c>
      <c r="N105" s="167">
        <v>0</v>
      </c>
      <c r="O105" s="1">
        <v>8102789.1399999997</v>
      </c>
      <c r="P105" s="168">
        <v>3</v>
      </c>
      <c r="Q105" s="1">
        <v>0</v>
      </c>
      <c r="R105" s="168">
        <v>0</v>
      </c>
      <c r="S105" s="1">
        <v>0</v>
      </c>
      <c r="T105" s="168">
        <v>0</v>
      </c>
      <c r="U105" s="1">
        <v>0</v>
      </c>
      <c r="V105" s="169">
        <v>0</v>
      </c>
    </row>
    <row r="106" spans="2:22" outlineLevel="2" x14ac:dyDescent="0.2">
      <c r="B106" s="58" t="s">
        <v>101</v>
      </c>
      <c r="C106" s="150">
        <v>255542.86</v>
      </c>
      <c r="D106" s="146">
        <v>9073</v>
      </c>
      <c r="E106" s="56" t="str">
        <f t="shared" si="3"/>
        <v>90730000</v>
      </c>
      <c r="F106" s="163">
        <f t="shared" si="0"/>
        <v>0</v>
      </c>
      <c r="G106" s="165">
        <v>0</v>
      </c>
      <c r="H106" s="166">
        <v>0</v>
      </c>
      <c r="I106" s="148" t="str">
        <f t="shared" si="2"/>
        <v>90730000</v>
      </c>
      <c r="J106" s="1">
        <v>255542.86</v>
      </c>
      <c r="K106" s="166">
        <v>2</v>
      </c>
      <c r="L106" s="148">
        <f t="shared" si="1"/>
        <v>0</v>
      </c>
      <c r="M106" s="1">
        <v>0</v>
      </c>
      <c r="N106" s="167">
        <v>0</v>
      </c>
      <c r="O106" s="1">
        <v>255542.86</v>
      </c>
      <c r="P106" s="168">
        <v>2</v>
      </c>
      <c r="Q106" s="1">
        <v>0</v>
      </c>
      <c r="R106" s="168">
        <v>0</v>
      </c>
      <c r="S106" s="1">
        <v>0</v>
      </c>
      <c r="T106" s="168">
        <v>0</v>
      </c>
      <c r="U106" s="1">
        <v>0</v>
      </c>
      <c r="V106" s="169">
        <v>0</v>
      </c>
    </row>
    <row r="107" spans="2:22" outlineLevel="2" x14ac:dyDescent="0.2">
      <c r="B107" s="170"/>
      <c r="C107" s="171"/>
      <c r="D107" s="153"/>
      <c r="E107" s="154"/>
      <c r="F107" s="155"/>
      <c r="G107" s="156"/>
      <c r="H107" s="157"/>
      <c r="I107" s="158"/>
      <c r="J107" s="159"/>
      <c r="K107" s="157"/>
      <c r="L107" s="158"/>
      <c r="M107" s="159"/>
      <c r="N107" s="160"/>
      <c r="O107" s="159"/>
      <c r="P107" s="161"/>
      <c r="Q107" s="159"/>
      <c r="R107" s="161"/>
      <c r="S107" s="159"/>
      <c r="T107" s="161"/>
      <c r="U107" s="159"/>
      <c r="V107" s="162"/>
    </row>
    <row r="108" spans="2:22" ht="25.5" customHeight="1" outlineLevel="1" x14ac:dyDescent="0.2">
      <c r="B108" s="55" t="s">
        <v>102</v>
      </c>
      <c r="C108" s="145">
        <f>SUBTOTAL(9,C109:C115)</f>
        <v>3317504</v>
      </c>
      <c r="D108" s="146"/>
      <c r="E108" s="56"/>
      <c r="F108" s="163"/>
      <c r="G108" s="165"/>
      <c r="H108" s="166"/>
      <c r="I108" s="148"/>
      <c r="J108" s="1"/>
      <c r="K108" s="166"/>
      <c r="L108" s="148"/>
      <c r="M108" s="1"/>
      <c r="N108" s="167"/>
      <c r="O108" s="1"/>
      <c r="P108" s="168"/>
      <c r="Q108" s="1"/>
      <c r="R108" s="168"/>
      <c r="S108" s="1"/>
      <c r="T108" s="168"/>
      <c r="U108" s="1"/>
      <c r="V108" s="169"/>
    </row>
    <row r="109" spans="2:22" outlineLevel="2" x14ac:dyDescent="0.2">
      <c r="B109" s="58" t="s">
        <v>102</v>
      </c>
      <c r="C109" s="150">
        <v>105740</v>
      </c>
      <c r="D109" s="146">
        <v>6021</v>
      </c>
      <c r="E109" s="56" t="str">
        <f t="shared" si="3"/>
        <v>60210000</v>
      </c>
      <c r="F109" s="163">
        <f t="shared" si="0"/>
        <v>0</v>
      </c>
      <c r="G109" s="165">
        <v>0</v>
      </c>
      <c r="H109" s="166">
        <v>0</v>
      </c>
      <c r="I109" s="148" t="str">
        <f t="shared" si="2"/>
        <v>60210000</v>
      </c>
      <c r="J109" s="1">
        <v>105740</v>
      </c>
      <c r="K109" s="166">
        <v>1</v>
      </c>
      <c r="L109" s="148">
        <f t="shared" si="1"/>
        <v>0</v>
      </c>
      <c r="M109" s="1">
        <v>0</v>
      </c>
      <c r="N109" s="167">
        <v>0</v>
      </c>
      <c r="O109" s="1">
        <v>105740</v>
      </c>
      <c r="P109" s="168">
        <v>1</v>
      </c>
      <c r="Q109" s="1">
        <v>0</v>
      </c>
      <c r="R109" s="168">
        <v>0</v>
      </c>
      <c r="S109" s="1">
        <v>0</v>
      </c>
      <c r="T109" s="168">
        <v>0</v>
      </c>
      <c r="U109" s="1">
        <v>0</v>
      </c>
      <c r="V109" s="169">
        <v>0</v>
      </c>
    </row>
    <row r="110" spans="2:22" outlineLevel="2" x14ac:dyDescent="0.2">
      <c r="B110" s="58" t="s">
        <v>102</v>
      </c>
      <c r="C110" s="150">
        <v>284225.71000000002</v>
      </c>
      <c r="D110" s="146">
        <v>7131</v>
      </c>
      <c r="E110" s="56" t="str">
        <f t="shared" si="3"/>
        <v>71310000</v>
      </c>
      <c r="F110" s="163">
        <f t="shared" si="0"/>
        <v>0</v>
      </c>
      <c r="G110" s="165">
        <v>0</v>
      </c>
      <c r="H110" s="166">
        <v>0</v>
      </c>
      <c r="I110" s="148" t="str">
        <f t="shared" si="2"/>
        <v>71310000</v>
      </c>
      <c r="J110" s="1">
        <v>284225.71000000002</v>
      </c>
      <c r="K110" s="166">
        <v>2</v>
      </c>
      <c r="L110" s="148">
        <f t="shared" si="1"/>
        <v>0</v>
      </c>
      <c r="M110" s="1">
        <v>0</v>
      </c>
      <c r="N110" s="167">
        <v>0</v>
      </c>
      <c r="O110" s="1">
        <v>284225.71000000002</v>
      </c>
      <c r="P110" s="168">
        <v>2</v>
      </c>
      <c r="Q110" s="1">
        <v>0</v>
      </c>
      <c r="R110" s="168">
        <v>0</v>
      </c>
      <c r="S110" s="1">
        <v>0</v>
      </c>
      <c r="T110" s="168">
        <v>0</v>
      </c>
      <c r="U110" s="1">
        <v>0</v>
      </c>
      <c r="V110" s="169">
        <v>0</v>
      </c>
    </row>
    <row r="111" spans="2:22" outlineLevel="2" x14ac:dyDescent="0.2">
      <c r="B111" s="58" t="s">
        <v>102</v>
      </c>
      <c r="C111" s="150">
        <v>605714.29</v>
      </c>
      <c r="D111" s="146">
        <v>7133</v>
      </c>
      <c r="E111" s="56" t="str">
        <f t="shared" si="3"/>
        <v>71330000</v>
      </c>
      <c r="F111" s="163">
        <f t="shared" si="0"/>
        <v>0</v>
      </c>
      <c r="G111" s="165">
        <v>0</v>
      </c>
      <c r="H111" s="166">
        <v>0</v>
      </c>
      <c r="I111" s="148" t="str">
        <f t="shared" si="2"/>
        <v>71330000</v>
      </c>
      <c r="J111" s="1">
        <v>605714.29</v>
      </c>
      <c r="K111" s="166">
        <v>1</v>
      </c>
      <c r="L111" s="148">
        <f t="shared" si="1"/>
        <v>0</v>
      </c>
      <c r="M111" s="1">
        <v>0</v>
      </c>
      <c r="N111" s="167">
        <v>0</v>
      </c>
      <c r="O111" s="1">
        <v>605714.29</v>
      </c>
      <c r="P111" s="168">
        <v>1</v>
      </c>
      <c r="Q111" s="1">
        <v>0</v>
      </c>
      <c r="R111" s="168">
        <v>0</v>
      </c>
      <c r="S111" s="1">
        <v>0</v>
      </c>
      <c r="T111" s="168">
        <v>0</v>
      </c>
      <c r="U111" s="1">
        <v>0</v>
      </c>
      <c r="V111" s="169">
        <v>0</v>
      </c>
    </row>
    <row r="112" spans="2:22" outlineLevel="2" x14ac:dyDescent="0.2">
      <c r="B112" s="58" t="s">
        <v>102</v>
      </c>
      <c r="C112" s="150">
        <v>571428.56999999995</v>
      </c>
      <c r="D112" s="146">
        <v>7135</v>
      </c>
      <c r="E112" s="56" t="str">
        <f t="shared" si="3"/>
        <v>71350000</v>
      </c>
      <c r="F112" s="163">
        <f t="shared" si="0"/>
        <v>0</v>
      </c>
      <c r="G112" s="165">
        <v>0</v>
      </c>
      <c r="H112" s="166">
        <v>0</v>
      </c>
      <c r="I112" s="148" t="str">
        <f t="shared" si="2"/>
        <v>71350000</v>
      </c>
      <c r="J112" s="1">
        <v>571428.56999999995</v>
      </c>
      <c r="K112" s="166">
        <v>1</v>
      </c>
      <c r="L112" s="148">
        <f t="shared" si="1"/>
        <v>0</v>
      </c>
      <c r="M112" s="1">
        <v>0</v>
      </c>
      <c r="N112" s="167">
        <v>0</v>
      </c>
      <c r="O112" s="1">
        <v>571428.56999999995</v>
      </c>
      <c r="P112" s="168">
        <v>1</v>
      </c>
      <c r="Q112" s="1">
        <v>0</v>
      </c>
      <c r="R112" s="168">
        <v>0</v>
      </c>
      <c r="S112" s="1">
        <v>0</v>
      </c>
      <c r="T112" s="168">
        <v>0</v>
      </c>
      <c r="U112" s="1">
        <v>0</v>
      </c>
      <c r="V112" s="169">
        <v>0</v>
      </c>
    </row>
    <row r="113" spans="2:22" outlineLevel="2" x14ac:dyDescent="0.2">
      <c r="B113" s="58" t="s">
        <v>102</v>
      </c>
      <c r="C113" s="150">
        <v>1010514.29</v>
      </c>
      <c r="D113" s="146">
        <v>7160</v>
      </c>
      <c r="E113" s="56" t="str">
        <f t="shared" si="3"/>
        <v>71600000</v>
      </c>
      <c r="F113" s="163">
        <f t="shared" si="0"/>
        <v>0</v>
      </c>
      <c r="G113" s="165">
        <v>0</v>
      </c>
      <c r="H113" s="166">
        <v>0</v>
      </c>
      <c r="I113" s="148" t="str">
        <f t="shared" si="2"/>
        <v>71600000</v>
      </c>
      <c r="J113" s="1">
        <v>1010514.29</v>
      </c>
      <c r="K113" s="166">
        <v>1</v>
      </c>
      <c r="L113" s="148">
        <f t="shared" si="1"/>
        <v>0</v>
      </c>
      <c r="M113" s="1">
        <v>0</v>
      </c>
      <c r="N113" s="167">
        <v>0</v>
      </c>
      <c r="O113" s="1">
        <v>1010514.29</v>
      </c>
      <c r="P113" s="168">
        <v>1</v>
      </c>
      <c r="Q113" s="1">
        <v>0</v>
      </c>
      <c r="R113" s="168">
        <v>0</v>
      </c>
      <c r="S113" s="1">
        <v>0</v>
      </c>
      <c r="T113" s="168">
        <v>0</v>
      </c>
      <c r="U113" s="1">
        <v>0</v>
      </c>
      <c r="V113" s="169">
        <v>0</v>
      </c>
    </row>
    <row r="114" spans="2:22" outlineLevel="2" x14ac:dyDescent="0.2">
      <c r="B114" s="58" t="s">
        <v>102</v>
      </c>
      <c r="C114" s="150">
        <v>284225.71000000002</v>
      </c>
      <c r="D114" s="146">
        <v>7513</v>
      </c>
      <c r="E114" s="56" t="str">
        <f t="shared" si="3"/>
        <v>75130000</v>
      </c>
      <c r="F114" s="163">
        <f t="shared" si="0"/>
        <v>0</v>
      </c>
      <c r="G114" s="165">
        <v>0</v>
      </c>
      <c r="H114" s="166">
        <v>0</v>
      </c>
      <c r="I114" s="148" t="str">
        <f t="shared" si="2"/>
        <v>75130000</v>
      </c>
      <c r="J114" s="1">
        <v>284225.71000000002</v>
      </c>
      <c r="K114" s="166">
        <v>1</v>
      </c>
      <c r="L114" s="148">
        <f t="shared" si="1"/>
        <v>0</v>
      </c>
      <c r="M114" s="1">
        <v>0</v>
      </c>
      <c r="N114" s="167">
        <v>0</v>
      </c>
      <c r="O114" s="1">
        <v>284225.71000000002</v>
      </c>
      <c r="P114" s="168">
        <v>1</v>
      </c>
      <c r="Q114" s="1">
        <v>0</v>
      </c>
      <c r="R114" s="168">
        <v>0</v>
      </c>
      <c r="S114" s="1">
        <v>0</v>
      </c>
      <c r="T114" s="168">
        <v>0</v>
      </c>
      <c r="U114" s="1">
        <v>0</v>
      </c>
      <c r="V114" s="169">
        <v>0</v>
      </c>
    </row>
    <row r="115" spans="2:22" outlineLevel="2" x14ac:dyDescent="0.2">
      <c r="B115" s="58" t="s">
        <v>102</v>
      </c>
      <c r="C115" s="150">
        <v>455655.43</v>
      </c>
      <c r="D115" s="146">
        <v>9071</v>
      </c>
      <c r="E115" s="56" t="str">
        <f t="shared" si="3"/>
        <v>90710000</v>
      </c>
      <c r="F115" s="163">
        <f t="shared" si="0"/>
        <v>0</v>
      </c>
      <c r="G115" s="165">
        <v>0</v>
      </c>
      <c r="H115" s="166">
        <v>0</v>
      </c>
      <c r="I115" s="148" t="str">
        <f t="shared" si="2"/>
        <v>90710000</v>
      </c>
      <c r="J115" s="1">
        <v>455655.43</v>
      </c>
      <c r="K115" s="166">
        <v>2</v>
      </c>
      <c r="L115" s="148">
        <f t="shared" si="1"/>
        <v>0</v>
      </c>
      <c r="M115" s="1">
        <v>0</v>
      </c>
      <c r="N115" s="167">
        <v>0</v>
      </c>
      <c r="O115" s="1">
        <v>455655.43</v>
      </c>
      <c r="P115" s="168">
        <v>2</v>
      </c>
      <c r="Q115" s="1">
        <v>0</v>
      </c>
      <c r="R115" s="168">
        <v>0</v>
      </c>
      <c r="S115" s="1">
        <v>0</v>
      </c>
      <c r="T115" s="168">
        <v>0</v>
      </c>
      <c r="U115" s="1">
        <v>0</v>
      </c>
      <c r="V115" s="169">
        <v>0</v>
      </c>
    </row>
    <row r="116" spans="2:22" outlineLevel="2" x14ac:dyDescent="0.2">
      <c r="B116" s="151"/>
      <c r="C116" s="152"/>
      <c r="D116" s="153"/>
      <c r="E116" s="154"/>
      <c r="F116" s="155"/>
      <c r="G116" s="156"/>
      <c r="H116" s="157"/>
      <c r="I116" s="158"/>
      <c r="J116" s="159"/>
      <c r="K116" s="157"/>
      <c r="L116" s="158"/>
      <c r="M116" s="159"/>
      <c r="N116" s="160"/>
      <c r="O116" s="159"/>
      <c r="P116" s="161"/>
      <c r="Q116" s="159"/>
      <c r="R116" s="161"/>
      <c r="S116" s="159"/>
      <c r="T116" s="161"/>
      <c r="U116" s="159"/>
      <c r="V116" s="162"/>
    </row>
    <row r="117" spans="2:22" ht="27" customHeight="1" outlineLevel="1" x14ac:dyDescent="0.2">
      <c r="B117" s="55" t="s">
        <v>103</v>
      </c>
      <c r="C117" s="145">
        <f>SUBTOTAL(9,C118:C167)</f>
        <v>669346174.49000013</v>
      </c>
      <c r="D117" s="146"/>
      <c r="E117" s="56"/>
      <c r="F117" s="163"/>
      <c r="G117" s="165"/>
      <c r="H117" s="166"/>
      <c r="I117" s="148"/>
      <c r="J117" s="1"/>
      <c r="K117" s="166"/>
      <c r="L117" s="148"/>
      <c r="M117" s="1"/>
      <c r="N117" s="167"/>
      <c r="O117" s="1"/>
      <c r="P117" s="168"/>
      <c r="Q117" s="1"/>
      <c r="R117" s="168"/>
      <c r="S117" s="1"/>
      <c r="T117" s="168"/>
      <c r="U117" s="1"/>
      <c r="V117" s="169"/>
    </row>
    <row r="118" spans="2:22" outlineLevel="2" x14ac:dyDescent="0.2">
      <c r="B118" s="58" t="s">
        <v>103</v>
      </c>
      <c r="C118" s="150">
        <v>871355.31</v>
      </c>
      <c r="D118" s="146">
        <v>3120</v>
      </c>
      <c r="E118" s="56" t="str">
        <f t="shared" si="3"/>
        <v>31200000</v>
      </c>
      <c r="F118" s="163">
        <f t="shared" si="0"/>
        <v>0</v>
      </c>
      <c r="G118" s="165">
        <v>0</v>
      </c>
      <c r="H118" s="166">
        <v>0</v>
      </c>
      <c r="I118" s="148">
        <f t="shared" si="2"/>
        <v>0</v>
      </c>
      <c r="J118" s="1">
        <v>0</v>
      </c>
      <c r="K118" s="166">
        <v>0</v>
      </c>
      <c r="L118" s="148" t="str">
        <f t="shared" si="1"/>
        <v>31200000</v>
      </c>
      <c r="M118" s="1">
        <v>871355.31</v>
      </c>
      <c r="N118" s="167">
        <v>1</v>
      </c>
      <c r="O118" s="1">
        <v>871355.31</v>
      </c>
      <c r="P118" s="168">
        <v>1</v>
      </c>
      <c r="Q118" s="1">
        <v>0</v>
      </c>
      <c r="R118" s="168">
        <v>0</v>
      </c>
      <c r="S118" s="1">
        <v>0</v>
      </c>
      <c r="T118" s="168">
        <v>0</v>
      </c>
      <c r="U118" s="1">
        <v>0</v>
      </c>
      <c r="V118" s="169">
        <v>0</v>
      </c>
    </row>
    <row r="119" spans="2:22" outlineLevel="2" x14ac:dyDescent="0.2">
      <c r="B119" s="58" t="s">
        <v>103</v>
      </c>
      <c r="C119" s="150">
        <v>301249.26</v>
      </c>
      <c r="D119" s="146">
        <v>3150</v>
      </c>
      <c r="E119" s="56" t="str">
        <f t="shared" si="3"/>
        <v>31500000</v>
      </c>
      <c r="F119" s="163" t="str">
        <f t="shared" si="0"/>
        <v>31500000</v>
      </c>
      <c r="G119" s="165">
        <v>301249.26</v>
      </c>
      <c r="H119" s="166">
        <v>1</v>
      </c>
      <c r="I119" s="148">
        <f t="shared" si="2"/>
        <v>0</v>
      </c>
      <c r="J119" s="1">
        <v>0</v>
      </c>
      <c r="K119" s="166">
        <v>0</v>
      </c>
      <c r="L119" s="148">
        <f t="shared" si="1"/>
        <v>0</v>
      </c>
      <c r="M119" s="1">
        <v>0</v>
      </c>
      <c r="N119" s="167">
        <v>0</v>
      </c>
      <c r="O119" s="1">
        <v>301249.26</v>
      </c>
      <c r="P119" s="168">
        <v>1</v>
      </c>
      <c r="Q119" s="1">
        <v>0</v>
      </c>
      <c r="R119" s="168">
        <v>0</v>
      </c>
      <c r="S119" s="1">
        <v>0</v>
      </c>
      <c r="T119" s="168">
        <v>0</v>
      </c>
      <c r="U119" s="1">
        <v>0</v>
      </c>
      <c r="V119" s="169">
        <v>0</v>
      </c>
    </row>
    <row r="120" spans="2:22" outlineLevel="2" x14ac:dyDescent="0.2">
      <c r="B120" s="58" t="s">
        <v>103</v>
      </c>
      <c r="C120" s="150">
        <v>280451.31</v>
      </c>
      <c r="D120" s="146">
        <v>3152</v>
      </c>
      <c r="E120" s="56" t="str">
        <f t="shared" si="3"/>
        <v>31520000</v>
      </c>
      <c r="F120" s="163" t="str">
        <f t="shared" si="0"/>
        <v>31520000</v>
      </c>
      <c r="G120" s="165">
        <v>280451.31</v>
      </c>
      <c r="H120" s="166">
        <v>1</v>
      </c>
      <c r="I120" s="148">
        <f t="shared" si="2"/>
        <v>0</v>
      </c>
      <c r="J120" s="1">
        <v>0</v>
      </c>
      <c r="K120" s="166">
        <v>0</v>
      </c>
      <c r="L120" s="148">
        <f t="shared" si="1"/>
        <v>0</v>
      </c>
      <c r="M120" s="1">
        <v>0</v>
      </c>
      <c r="N120" s="167">
        <v>0</v>
      </c>
      <c r="O120" s="1">
        <v>280451.31</v>
      </c>
      <c r="P120" s="168">
        <v>1</v>
      </c>
      <c r="Q120" s="1">
        <v>0</v>
      </c>
      <c r="R120" s="168">
        <v>0</v>
      </c>
      <c r="S120" s="1">
        <v>0</v>
      </c>
      <c r="T120" s="168">
        <v>0</v>
      </c>
      <c r="U120" s="1">
        <v>0</v>
      </c>
      <c r="V120" s="169">
        <v>0</v>
      </c>
    </row>
    <row r="121" spans="2:22" outlineLevel="2" x14ac:dyDescent="0.2">
      <c r="B121" s="58" t="s">
        <v>103</v>
      </c>
      <c r="C121" s="150">
        <v>734717.66</v>
      </c>
      <c r="D121" s="146">
        <v>3160</v>
      </c>
      <c r="E121" s="56" t="str">
        <f t="shared" si="3"/>
        <v>31600000</v>
      </c>
      <c r="F121" s="163">
        <f t="shared" si="0"/>
        <v>0</v>
      </c>
      <c r="G121" s="165">
        <v>0</v>
      </c>
      <c r="H121" s="166">
        <v>0</v>
      </c>
      <c r="I121" s="148">
        <f t="shared" si="2"/>
        <v>0</v>
      </c>
      <c r="J121" s="1">
        <v>0</v>
      </c>
      <c r="K121" s="166">
        <v>0</v>
      </c>
      <c r="L121" s="148" t="str">
        <f t="shared" si="1"/>
        <v>31600000</v>
      </c>
      <c r="M121" s="1">
        <v>734717.66</v>
      </c>
      <c r="N121" s="167">
        <v>1</v>
      </c>
      <c r="O121" s="1">
        <v>734717.66</v>
      </c>
      <c r="P121" s="168">
        <v>1</v>
      </c>
      <c r="Q121" s="1">
        <v>0</v>
      </c>
      <c r="R121" s="168">
        <v>0</v>
      </c>
      <c r="S121" s="1">
        <v>0</v>
      </c>
      <c r="T121" s="168">
        <v>0</v>
      </c>
      <c r="U121" s="1">
        <v>0</v>
      </c>
      <c r="V121" s="169">
        <v>0</v>
      </c>
    </row>
    <row r="122" spans="2:22" outlineLevel="2" x14ac:dyDescent="0.2">
      <c r="B122" s="58" t="s">
        <v>103</v>
      </c>
      <c r="C122" s="150">
        <v>898036.32</v>
      </c>
      <c r="D122" s="146">
        <v>3162</v>
      </c>
      <c r="E122" s="56" t="str">
        <f t="shared" si="3"/>
        <v>31620000</v>
      </c>
      <c r="F122" s="163">
        <f t="shared" si="0"/>
        <v>0</v>
      </c>
      <c r="G122" s="165">
        <v>0</v>
      </c>
      <c r="H122" s="166">
        <v>0</v>
      </c>
      <c r="I122" s="148">
        <f t="shared" si="2"/>
        <v>0</v>
      </c>
      <c r="J122" s="1">
        <v>0</v>
      </c>
      <c r="K122" s="166">
        <v>0</v>
      </c>
      <c r="L122" s="148" t="str">
        <f t="shared" si="1"/>
        <v>31620000</v>
      </c>
      <c r="M122" s="1">
        <v>898036.32</v>
      </c>
      <c r="N122" s="167">
        <v>2</v>
      </c>
      <c r="O122" s="1">
        <v>898036.32</v>
      </c>
      <c r="P122" s="168">
        <v>2</v>
      </c>
      <c r="Q122" s="1">
        <v>0</v>
      </c>
      <c r="R122" s="168">
        <v>0</v>
      </c>
      <c r="S122" s="1">
        <v>0</v>
      </c>
      <c r="T122" s="168">
        <v>0</v>
      </c>
      <c r="U122" s="1">
        <v>0</v>
      </c>
      <c r="V122" s="169">
        <v>0</v>
      </c>
    </row>
    <row r="123" spans="2:22" outlineLevel="2" x14ac:dyDescent="0.2">
      <c r="B123" s="58" t="s">
        <v>103</v>
      </c>
      <c r="C123" s="150">
        <v>3472222.06</v>
      </c>
      <c r="D123" s="146">
        <v>3172</v>
      </c>
      <c r="E123" s="56" t="str">
        <f t="shared" si="3"/>
        <v>31720000</v>
      </c>
      <c r="F123" s="163" t="str">
        <f t="shared" si="0"/>
        <v>31720000</v>
      </c>
      <c r="G123" s="165">
        <v>314186.28999999998</v>
      </c>
      <c r="H123" s="166">
        <v>1</v>
      </c>
      <c r="I123" s="148">
        <f t="shared" si="2"/>
        <v>0</v>
      </c>
      <c r="J123" s="1">
        <v>0</v>
      </c>
      <c r="K123" s="166">
        <v>0</v>
      </c>
      <c r="L123" s="148" t="str">
        <f t="shared" si="1"/>
        <v>31720000</v>
      </c>
      <c r="M123" s="1">
        <v>3158035.77</v>
      </c>
      <c r="N123" s="167">
        <v>4</v>
      </c>
      <c r="O123" s="1">
        <v>3472222.06</v>
      </c>
      <c r="P123" s="168">
        <v>5</v>
      </c>
      <c r="Q123" s="1">
        <v>0</v>
      </c>
      <c r="R123" s="168">
        <v>0</v>
      </c>
      <c r="S123" s="1">
        <v>0</v>
      </c>
      <c r="T123" s="168">
        <v>0</v>
      </c>
      <c r="U123" s="1">
        <v>0</v>
      </c>
      <c r="V123" s="169">
        <v>0</v>
      </c>
    </row>
    <row r="124" spans="2:22" outlineLevel="2" x14ac:dyDescent="0.2">
      <c r="B124" s="58" t="s">
        <v>103</v>
      </c>
      <c r="C124" s="150">
        <v>149902.89000000001</v>
      </c>
      <c r="D124" s="146">
        <v>3232</v>
      </c>
      <c r="E124" s="56" t="str">
        <f t="shared" si="3"/>
        <v>32320000</v>
      </c>
      <c r="F124" s="163">
        <f t="shared" si="0"/>
        <v>0</v>
      </c>
      <c r="G124" s="165">
        <v>0</v>
      </c>
      <c r="H124" s="166">
        <v>0</v>
      </c>
      <c r="I124" s="148">
        <f t="shared" si="2"/>
        <v>0</v>
      </c>
      <c r="J124" s="1">
        <v>0</v>
      </c>
      <c r="K124" s="166">
        <v>0</v>
      </c>
      <c r="L124" s="148" t="str">
        <f t="shared" si="1"/>
        <v>32320000</v>
      </c>
      <c r="M124" s="1">
        <v>149902.89000000001</v>
      </c>
      <c r="N124" s="167">
        <v>1</v>
      </c>
      <c r="O124" s="1">
        <v>149902.89000000001</v>
      </c>
      <c r="P124" s="168">
        <v>1</v>
      </c>
      <c r="Q124" s="1">
        <v>0</v>
      </c>
      <c r="R124" s="168">
        <v>0</v>
      </c>
      <c r="S124" s="1">
        <v>0</v>
      </c>
      <c r="T124" s="168">
        <v>0</v>
      </c>
      <c r="U124" s="1">
        <v>0</v>
      </c>
      <c r="V124" s="169">
        <v>0</v>
      </c>
    </row>
    <row r="125" spans="2:22" outlineLevel="2" x14ac:dyDescent="0.2">
      <c r="B125" s="58" t="s">
        <v>103</v>
      </c>
      <c r="C125" s="150">
        <v>436589.91</v>
      </c>
      <c r="D125" s="146">
        <v>3234</v>
      </c>
      <c r="E125" s="56" t="str">
        <f t="shared" si="3"/>
        <v>32340000</v>
      </c>
      <c r="F125" s="163">
        <f t="shared" si="0"/>
        <v>0</v>
      </c>
      <c r="G125" s="165">
        <v>0</v>
      </c>
      <c r="H125" s="166">
        <v>0</v>
      </c>
      <c r="I125" s="148">
        <f t="shared" si="2"/>
        <v>0</v>
      </c>
      <c r="J125" s="1">
        <v>0</v>
      </c>
      <c r="K125" s="166">
        <v>0</v>
      </c>
      <c r="L125" s="148" t="str">
        <f t="shared" si="1"/>
        <v>32340000</v>
      </c>
      <c r="M125" s="1">
        <v>436589.91</v>
      </c>
      <c r="N125" s="167">
        <v>1</v>
      </c>
      <c r="O125" s="1">
        <v>436589.91</v>
      </c>
      <c r="P125" s="168">
        <v>1</v>
      </c>
      <c r="Q125" s="1">
        <v>0</v>
      </c>
      <c r="R125" s="168">
        <v>0</v>
      </c>
      <c r="S125" s="1">
        <v>0</v>
      </c>
      <c r="T125" s="168">
        <v>0</v>
      </c>
      <c r="U125" s="1">
        <v>0</v>
      </c>
      <c r="V125" s="169">
        <v>0</v>
      </c>
    </row>
    <row r="126" spans="2:22" outlineLevel="2" x14ac:dyDescent="0.2">
      <c r="B126" s="58" t="s">
        <v>103</v>
      </c>
      <c r="C126" s="150">
        <v>164409.31</v>
      </c>
      <c r="D126" s="146">
        <v>3241</v>
      </c>
      <c r="E126" s="56" t="str">
        <f t="shared" si="3"/>
        <v>32410000</v>
      </c>
      <c r="F126" s="163">
        <f t="shared" si="0"/>
        <v>0</v>
      </c>
      <c r="G126" s="165">
        <v>0</v>
      </c>
      <c r="H126" s="166">
        <v>0</v>
      </c>
      <c r="I126" s="148">
        <f t="shared" si="2"/>
        <v>0</v>
      </c>
      <c r="J126" s="1">
        <v>0</v>
      </c>
      <c r="K126" s="166">
        <v>0</v>
      </c>
      <c r="L126" s="148" t="str">
        <f t="shared" si="1"/>
        <v>32410000</v>
      </c>
      <c r="M126" s="1">
        <v>164409.31</v>
      </c>
      <c r="N126" s="167">
        <v>1</v>
      </c>
      <c r="O126" s="1">
        <v>164409.31</v>
      </c>
      <c r="P126" s="168">
        <v>1</v>
      </c>
      <c r="Q126" s="1">
        <v>0</v>
      </c>
      <c r="R126" s="168">
        <v>0</v>
      </c>
      <c r="S126" s="1">
        <v>0</v>
      </c>
      <c r="T126" s="168">
        <v>0</v>
      </c>
      <c r="U126" s="1">
        <v>0</v>
      </c>
      <c r="V126" s="169">
        <v>0</v>
      </c>
    </row>
    <row r="127" spans="2:22" outlineLevel="2" x14ac:dyDescent="0.2">
      <c r="B127" s="58" t="s">
        <v>103</v>
      </c>
      <c r="C127" s="150">
        <v>2190619.52</v>
      </c>
      <c r="D127" s="146">
        <v>3243</v>
      </c>
      <c r="E127" s="56" t="str">
        <f t="shared" si="3"/>
        <v>32430000</v>
      </c>
      <c r="F127" s="163">
        <f t="shared" si="0"/>
        <v>0</v>
      </c>
      <c r="G127" s="165">
        <v>0</v>
      </c>
      <c r="H127" s="166">
        <v>0</v>
      </c>
      <c r="I127" s="148">
        <f t="shared" si="2"/>
        <v>0</v>
      </c>
      <c r="J127" s="1">
        <v>0</v>
      </c>
      <c r="K127" s="166">
        <v>0</v>
      </c>
      <c r="L127" s="148" t="str">
        <f t="shared" si="1"/>
        <v>32430000</v>
      </c>
      <c r="M127" s="1">
        <v>2190619.52</v>
      </c>
      <c r="N127" s="167">
        <v>1</v>
      </c>
      <c r="O127" s="1">
        <v>2190619.52</v>
      </c>
      <c r="P127" s="168">
        <v>1</v>
      </c>
      <c r="Q127" s="1">
        <v>0</v>
      </c>
      <c r="R127" s="168">
        <v>0</v>
      </c>
      <c r="S127" s="1">
        <v>0</v>
      </c>
      <c r="T127" s="168">
        <v>0</v>
      </c>
      <c r="U127" s="1">
        <v>0</v>
      </c>
      <c r="V127" s="169">
        <v>0</v>
      </c>
    </row>
    <row r="128" spans="2:22" outlineLevel="2" x14ac:dyDescent="0.2">
      <c r="B128" s="58" t="s">
        <v>103</v>
      </c>
      <c r="C128" s="150">
        <v>321126.43</v>
      </c>
      <c r="D128" s="146">
        <v>3256</v>
      </c>
      <c r="E128" s="56" t="str">
        <f t="shared" si="3"/>
        <v>32560000</v>
      </c>
      <c r="F128" s="163">
        <f t="shared" si="0"/>
        <v>0</v>
      </c>
      <c r="G128" s="165">
        <v>0</v>
      </c>
      <c r="H128" s="166">
        <v>0</v>
      </c>
      <c r="I128" s="148">
        <f t="shared" si="2"/>
        <v>0</v>
      </c>
      <c r="J128" s="1">
        <v>0</v>
      </c>
      <c r="K128" s="166">
        <v>0</v>
      </c>
      <c r="L128" s="148" t="str">
        <f t="shared" si="1"/>
        <v>32560000</v>
      </c>
      <c r="M128" s="1">
        <v>321126.43</v>
      </c>
      <c r="N128" s="167">
        <v>2</v>
      </c>
      <c r="O128" s="1">
        <v>321126.43</v>
      </c>
      <c r="P128" s="168">
        <v>2</v>
      </c>
      <c r="Q128" s="1">
        <v>0</v>
      </c>
      <c r="R128" s="168">
        <v>0</v>
      </c>
      <c r="S128" s="1">
        <v>0</v>
      </c>
      <c r="T128" s="168">
        <v>0</v>
      </c>
      <c r="U128" s="1">
        <v>0</v>
      </c>
      <c r="V128" s="169">
        <v>0</v>
      </c>
    </row>
    <row r="129" spans="2:22" outlineLevel="2" x14ac:dyDescent="0.2">
      <c r="B129" s="58" t="s">
        <v>103</v>
      </c>
      <c r="C129" s="150">
        <v>565058.71</v>
      </c>
      <c r="D129" s="146">
        <v>3257</v>
      </c>
      <c r="E129" s="56" t="str">
        <f t="shared" si="3"/>
        <v>32570000</v>
      </c>
      <c r="F129" s="163">
        <f t="shared" si="0"/>
        <v>0</v>
      </c>
      <c r="G129" s="165">
        <v>0</v>
      </c>
      <c r="H129" s="166">
        <v>0</v>
      </c>
      <c r="I129" s="148">
        <f t="shared" si="2"/>
        <v>0</v>
      </c>
      <c r="J129" s="1">
        <v>0</v>
      </c>
      <c r="K129" s="166">
        <v>0</v>
      </c>
      <c r="L129" s="148" t="str">
        <f t="shared" si="1"/>
        <v>32570000</v>
      </c>
      <c r="M129" s="1">
        <v>565058.71</v>
      </c>
      <c r="N129" s="167">
        <v>2</v>
      </c>
      <c r="O129" s="1">
        <v>565058.71</v>
      </c>
      <c r="P129" s="168">
        <v>2</v>
      </c>
      <c r="Q129" s="1">
        <v>0</v>
      </c>
      <c r="R129" s="168">
        <v>0</v>
      </c>
      <c r="S129" s="1">
        <v>0</v>
      </c>
      <c r="T129" s="168">
        <v>0</v>
      </c>
      <c r="U129" s="1">
        <v>0</v>
      </c>
      <c r="V129" s="169">
        <v>0</v>
      </c>
    </row>
    <row r="130" spans="2:22" outlineLevel="2" x14ac:dyDescent="0.2">
      <c r="B130" s="58" t="s">
        <v>103</v>
      </c>
      <c r="C130" s="150">
        <v>7494224.21</v>
      </c>
      <c r="D130" s="146">
        <v>3492</v>
      </c>
      <c r="E130" s="56" t="str">
        <f t="shared" si="3"/>
        <v>34920000</v>
      </c>
      <c r="F130" s="163">
        <f t="shared" si="0"/>
        <v>0</v>
      </c>
      <c r="G130" s="165">
        <v>0</v>
      </c>
      <c r="H130" s="166">
        <v>0</v>
      </c>
      <c r="I130" s="148">
        <f t="shared" si="2"/>
        <v>0</v>
      </c>
      <c r="J130" s="1">
        <v>0</v>
      </c>
      <c r="K130" s="166">
        <v>0</v>
      </c>
      <c r="L130" s="148" t="str">
        <f t="shared" si="1"/>
        <v>34920000</v>
      </c>
      <c r="M130" s="1">
        <v>7494224.21</v>
      </c>
      <c r="N130" s="167">
        <v>8</v>
      </c>
      <c r="O130" s="1">
        <v>7494224.21</v>
      </c>
      <c r="P130" s="168">
        <v>8</v>
      </c>
      <c r="Q130" s="1">
        <v>0</v>
      </c>
      <c r="R130" s="168">
        <v>0</v>
      </c>
      <c r="S130" s="1">
        <v>0</v>
      </c>
      <c r="T130" s="168">
        <v>0</v>
      </c>
      <c r="U130" s="1">
        <v>0</v>
      </c>
      <c r="V130" s="169">
        <v>0</v>
      </c>
    </row>
    <row r="131" spans="2:22" outlineLevel="2" x14ac:dyDescent="0.2">
      <c r="B131" s="58" t="s">
        <v>103</v>
      </c>
      <c r="C131" s="150">
        <v>2162636.4500000002</v>
      </c>
      <c r="D131" s="146">
        <v>3499</v>
      </c>
      <c r="E131" s="56" t="str">
        <f t="shared" si="3"/>
        <v>34990000</v>
      </c>
      <c r="F131" s="163">
        <f t="shared" si="0"/>
        <v>0</v>
      </c>
      <c r="G131" s="165">
        <v>0</v>
      </c>
      <c r="H131" s="166">
        <v>0</v>
      </c>
      <c r="I131" s="148">
        <f t="shared" si="2"/>
        <v>0</v>
      </c>
      <c r="J131" s="1">
        <v>0</v>
      </c>
      <c r="K131" s="166">
        <v>0</v>
      </c>
      <c r="L131" s="148" t="str">
        <f t="shared" si="1"/>
        <v>34990000</v>
      </c>
      <c r="M131" s="1">
        <v>2162636.4500000002</v>
      </c>
      <c r="N131" s="167">
        <v>5</v>
      </c>
      <c r="O131" s="1">
        <v>1113380.31</v>
      </c>
      <c r="P131" s="168">
        <v>3</v>
      </c>
      <c r="Q131" s="1">
        <v>1049256.1299999999</v>
      </c>
      <c r="R131" s="168">
        <v>2</v>
      </c>
      <c r="S131" s="1">
        <v>0</v>
      </c>
      <c r="T131" s="168">
        <v>0</v>
      </c>
      <c r="U131" s="1">
        <v>0.01</v>
      </c>
      <c r="V131" s="169">
        <v>0</v>
      </c>
    </row>
    <row r="132" spans="2:22" outlineLevel="2" x14ac:dyDescent="0.2">
      <c r="B132" s="58" t="s">
        <v>103</v>
      </c>
      <c r="C132" s="150">
        <v>373179.54</v>
      </c>
      <c r="D132" s="146">
        <v>3510</v>
      </c>
      <c r="E132" s="56" t="str">
        <f t="shared" si="3"/>
        <v>35100000</v>
      </c>
      <c r="F132" s="163">
        <f t="shared" si="0"/>
        <v>0</v>
      </c>
      <c r="G132" s="165">
        <v>0</v>
      </c>
      <c r="H132" s="166">
        <v>0</v>
      </c>
      <c r="I132" s="148">
        <f t="shared" si="2"/>
        <v>0</v>
      </c>
      <c r="J132" s="1">
        <v>0</v>
      </c>
      <c r="K132" s="166">
        <v>0</v>
      </c>
      <c r="L132" s="148" t="str">
        <f t="shared" si="1"/>
        <v>35100000</v>
      </c>
      <c r="M132" s="1">
        <v>373179.54</v>
      </c>
      <c r="N132" s="167">
        <v>1</v>
      </c>
      <c r="O132" s="1">
        <v>373179.54</v>
      </c>
      <c r="P132" s="168">
        <v>1</v>
      </c>
      <c r="Q132" s="1">
        <v>0</v>
      </c>
      <c r="R132" s="168">
        <v>0</v>
      </c>
      <c r="S132" s="1">
        <v>0</v>
      </c>
      <c r="T132" s="168">
        <v>0</v>
      </c>
      <c r="U132" s="1">
        <v>0</v>
      </c>
      <c r="V132" s="169">
        <v>0</v>
      </c>
    </row>
    <row r="133" spans="2:22" outlineLevel="2" x14ac:dyDescent="0.2">
      <c r="B133" s="58" t="s">
        <v>103</v>
      </c>
      <c r="C133" s="150">
        <v>114657.14</v>
      </c>
      <c r="D133" s="146">
        <v>3511</v>
      </c>
      <c r="E133" s="56" t="str">
        <f t="shared" si="3"/>
        <v>35110000</v>
      </c>
      <c r="F133" s="163">
        <f t="shared" si="0"/>
        <v>0</v>
      </c>
      <c r="G133" s="165">
        <v>0</v>
      </c>
      <c r="H133" s="166">
        <v>0</v>
      </c>
      <c r="I133" s="148">
        <f t="shared" si="2"/>
        <v>0</v>
      </c>
      <c r="J133" s="1">
        <v>0</v>
      </c>
      <c r="K133" s="166">
        <v>0</v>
      </c>
      <c r="L133" s="148" t="str">
        <f t="shared" si="1"/>
        <v>35110000</v>
      </c>
      <c r="M133" s="1">
        <v>114657.14</v>
      </c>
      <c r="N133" s="167">
        <v>1</v>
      </c>
      <c r="O133" s="1">
        <v>114657.14</v>
      </c>
      <c r="P133" s="168">
        <v>1</v>
      </c>
      <c r="Q133" s="1">
        <v>0</v>
      </c>
      <c r="R133" s="168">
        <v>0</v>
      </c>
      <c r="S133" s="1">
        <v>0</v>
      </c>
      <c r="T133" s="168">
        <v>0</v>
      </c>
      <c r="U133" s="1">
        <v>0</v>
      </c>
      <c r="V133" s="169">
        <v>0</v>
      </c>
    </row>
    <row r="134" spans="2:22" outlineLevel="2" x14ac:dyDescent="0.2">
      <c r="B134" s="58" t="s">
        <v>103</v>
      </c>
      <c r="C134" s="150">
        <v>1504725.14</v>
      </c>
      <c r="D134" s="146">
        <v>4252</v>
      </c>
      <c r="E134" s="56" t="str">
        <f t="shared" si="3"/>
        <v>42520000</v>
      </c>
      <c r="F134" s="163">
        <f t="shared" si="0"/>
        <v>0</v>
      </c>
      <c r="G134" s="165">
        <v>0</v>
      </c>
      <c r="H134" s="166">
        <v>0</v>
      </c>
      <c r="I134" s="148">
        <f t="shared" si="2"/>
        <v>0</v>
      </c>
      <c r="J134" s="1">
        <v>0</v>
      </c>
      <c r="K134" s="166">
        <v>0</v>
      </c>
      <c r="L134" s="148" t="str">
        <f t="shared" si="1"/>
        <v>42520000</v>
      </c>
      <c r="M134" s="1">
        <v>1504725.14</v>
      </c>
      <c r="N134" s="167">
        <v>1</v>
      </c>
      <c r="O134" s="1">
        <v>0</v>
      </c>
      <c r="P134" s="168">
        <v>0</v>
      </c>
      <c r="Q134" s="1">
        <v>1504725.14</v>
      </c>
      <c r="R134" s="168">
        <v>1</v>
      </c>
      <c r="S134" s="1">
        <v>0</v>
      </c>
      <c r="T134" s="168">
        <v>0</v>
      </c>
      <c r="U134" s="1">
        <v>0</v>
      </c>
      <c r="V134" s="169">
        <v>0</v>
      </c>
    </row>
    <row r="135" spans="2:22" outlineLevel="2" x14ac:dyDescent="0.2">
      <c r="B135" s="58" t="s">
        <v>103</v>
      </c>
      <c r="C135" s="150">
        <v>275764439.56999999</v>
      </c>
      <c r="D135" s="146">
        <v>4500</v>
      </c>
      <c r="E135" s="56" t="str">
        <f t="shared" si="3"/>
        <v>45000000</v>
      </c>
      <c r="F135" s="163">
        <f t="shared" si="0"/>
        <v>0</v>
      </c>
      <c r="G135" s="165">
        <v>0</v>
      </c>
      <c r="H135" s="166">
        <v>0</v>
      </c>
      <c r="I135" s="148" t="str">
        <f t="shared" si="2"/>
        <v>45000000</v>
      </c>
      <c r="J135" s="1">
        <v>1037549.74</v>
      </c>
      <c r="K135" s="166">
        <v>2</v>
      </c>
      <c r="L135" s="148" t="str">
        <f t="shared" si="1"/>
        <v>45000000</v>
      </c>
      <c r="M135" s="1">
        <v>274726889.81999999</v>
      </c>
      <c r="N135" s="167">
        <v>28</v>
      </c>
      <c r="O135" s="1">
        <v>275764439.56999999</v>
      </c>
      <c r="P135" s="168">
        <v>30</v>
      </c>
      <c r="Q135" s="1">
        <v>0</v>
      </c>
      <c r="R135" s="168">
        <v>0</v>
      </c>
      <c r="S135" s="1">
        <v>0</v>
      </c>
      <c r="T135" s="168">
        <v>0</v>
      </c>
      <c r="U135" s="1">
        <v>0</v>
      </c>
      <c r="V135" s="169">
        <v>0</v>
      </c>
    </row>
    <row r="136" spans="2:22" outlineLevel="2" x14ac:dyDescent="0.2">
      <c r="B136" s="58" t="s">
        <v>103</v>
      </c>
      <c r="C136" s="150">
        <v>964308.83</v>
      </c>
      <c r="D136" s="146">
        <v>4510</v>
      </c>
      <c r="E136" s="56" t="str">
        <f t="shared" si="3"/>
        <v>45100000</v>
      </c>
      <c r="F136" s="163">
        <f t="shared" si="0"/>
        <v>0</v>
      </c>
      <c r="G136" s="165">
        <v>0</v>
      </c>
      <c r="H136" s="166">
        <v>0</v>
      </c>
      <c r="I136" s="148">
        <f t="shared" si="2"/>
        <v>0</v>
      </c>
      <c r="J136" s="1">
        <v>0</v>
      </c>
      <c r="K136" s="166">
        <v>0</v>
      </c>
      <c r="L136" s="148" t="str">
        <f t="shared" si="1"/>
        <v>45100000</v>
      </c>
      <c r="M136" s="1">
        <v>964308.83</v>
      </c>
      <c r="N136" s="167">
        <v>1</v>
      </c>
      <c r="O136" s="1">
        <v>964308.83</v>
      </c>
      <c r="P136" s="168">
        <v>1</v>
      </c>
      <c r="Q136" s="1">
        <v>0</v>
      </c>
      <c r="R136" s="168">
        <v>0</v>
      </c>
      <c r="S136" s="1">
        <v>0</v>
      </c>
      <c r="T136" s="168">
        <v>0</v>
      </c>
      <c r="U136" s="1">
        <v>0</v>
      </c>
      <c r="V136" s="169">
        <v>0</v>
      </c>
    </row>
    <row r="137" spans="2:22" outlineLevel="2" x14ac:dyDescent="0.2">
      <c r="B137" s="58" t="s">
        <v>103</v>
      </c>
      <c r="C137" s="150">
        <v>969473.71</v>
      </c>
      <c r="D137" s="146">
        <v>4512</v>
      </c>
      <c r="E137" s="56" t="str">
        <f t="shared" si="3"/>
        <v>45120000</v>
      </c>
      <c r="F137" s="163" t="str">
        <f t="shared" si="0"/>
        <v>45120000</v>
      </c>
      <c r="G137" s="165">
        <v>969473.71</v>
      </c>
      <c r="H137" s="166">
        <v>1</v>
      </c>
      <c r="I137" s="148">
        <f t="shared" si="2"/>
        <v>0</v>
      </c>
      <c r="J137" s="1">
        <v>0</v>
      </c>
      <c r="K137" s="166">
        <v>0</v>
      </c>
      <c r="L137" s="148">
        <f t="shared" si="1"/>
        <v>0</v>
      </c>
      <c r="M137" s="1">
        <v>0</v>
      </c>
      <c r="N137" s="167">
        <v>0</v>
      </c>
      <c r="O137" s="1">
        <v>969473.71</v>
      </c>
      <c r="P137" s="168">
        <v>1</v>
      </c>
      <c r="Q137" s="1">
        <v>0</v>
      </c>
      <c r="R137" s="168">
        <v>0</v>
      </c>
      <c r="S137" s="1">
        <v>0</v>
      </c>
      <c r="T137" s="168">
        <v>0</v>
      </c>
      <c r="U137" s="1">
        <v>0</v>
      </c>
      <c r="V137" s="169">
        <v>0</v>
      </c>
    </row>
    <row r="138" spans="2:22" outlineLevel="2" x14ac:dyDescent="0.2">
      <c r="B138" s="58" t="s">
        <v>103</v>
      </c>
      <c r="C138" s="150">
        <v>2396475.5699999998</v>
      </c>
      <c r="D138" s="146">
        <v>4520</v>
      </c>
      <c r="E138" s="56" t="str">
        <f t="shared" si="3"/>
        <v>45200000</v>
      </c>
      <c r="F138" s="163">
        <f t="shared" si="0"/>
        <v>0</v>
      </c>
      <c r="G138" s="165">
        <v>0</v>
      </c>
      <c r="H138" s="166">
        <v>0</v>
      </c>
      <c r="I138" s="148">
        <f t="shared" si="2"/>
        <v>0</v>
      </c>
      <c r="J138" s="1">
        <v>0</v>
      </c>
      <c r="K138" s="166">
        <v>0</v>
      </c>
      <c r="L138" s="148" t="str">
        <f t="shared" si="1"/>
        <v>45200000</v>
      </c>
      <c r="M138" s="1">
        <v>2396475.5699999998</v>
      </c>
      <c r="N138" s="167">
        <v>1</v>
      </c>
      <c r="O138" s="1">
        <v>2396475.5699999998</v>
      </c>
      <c r="P138" s="168">
        <v>1</v>
      </c>
      <c r="Q138" s="1">
        <v>0</v>
      </c>
      <c r="R138" s="168">
        <v>0</v>
      </c>
      <c r="S138" s="1">
        <v>0</v>
      </c>
      <c r="T138" s="168">
        <v>0</v>
      </c>
      <c r="U138" s="1">
        <v>0</v>
      </c>
      <c r="V138" s="169">
        <v>0</v>
      </c>
    </row>
    <row r="139" spans="2:22" outlineLevel="2" x14ac:dyDescent="0.2">
      <c r="B139" s="58" t="s">
        <v>103</v>
      </c>
      <c r="C139" s="150">
        <v>40745046.409999996</v>
      </c>
      <c r="D139" s="146">
        <v>4522</v>
      </c>
      <c r="E139" s="56" t="str">
        <f t="shared" si="3"/>
        <v>45220000</v>
      </c>
      <c r="F139" s="163">
        <f t="shared" si="0"/>
        <v>0</v>
      </c>
      <c r="G139" s="165">
        <v>0</v>
      </c>
      <c r="H139" s="166">
        <v>0</v>
      </c>
      <c r="I139" s="148">
        <f t="shared" si="2"/>
        <v>0</v>
      </c>
      <c r="J139" s="1">
        <v>0</v>
      </c>
      <c r="K139" s="166">
        <v>0</v>
      </c>
      <c r="L139" s="148" t="str">
        <f t="shared" si="1"/>
        <v>45220000</v>
      </c>
      <c r="M139" s="1">
        <v>40745046.409999996</v>
      </c>
      <c r="N139" s="167">
        <v>17</v>
      </c>
      <c r="O139" s="1">
        <v>40475072.329999998</v>
      </c>
      <c r="P139" s="168">
        <v>16</v>
      </c>
      <c r="Q139" s="1">
        <v>269974.08</v>
      </c>
      <c r="R139" s="168">
        <v>1</v>
      </c>
      <c r="S139" s="1">
        <v>0</v>
      </c>
      <c r="T139" s="168">
        <v>0</v>
      </c>
      <c r="U139" s="1">
        <v>0</v>
      </c>
      <c r="V139" s="169">
        <v>0</v>
      </c>
    </row>
    <row r="140" spans="2:22" outlineLevel="2" x14ac:dyDescent="0.2">
      <c r="B140" s="58" t="s">
        <v>103</v>
      </c>
      <c r="C140" s="150">
        <v>91541588.620000005</v>
      </c>
      <c r="D140" s="146">
        <v>4523</v>
      </c>
      <c r="E140" s="56" t="str">
        <f t="shared" si="3"/>
        <v>45230000</v>
      </c>
      <c r="F140" s="163">
        <f t="shared" si="0"/>
        <v>0</v>
      </c>
      <c r="G140" s="165">
        <v>0</v>
      </c>
      <c r="H140" s="166">
        <v>0</v>
      </c>
      <c r="I140" s="148" t="str">
        <f t="shared" si="2"/>
        <v>45230000</v>
      </c>
      <c r="J140" s="1">
        <v>254131.91</v>
      </c>
      <c r="K140" s="166">
        <v>1</v>
      </c>
      <c r="L140" s="148" t="str">
        <f t="shared" si="1"/>
        <v>45230000</v>
      </c>
      <c r="M140" s="1">
        <v>91287456.709999993</v>
      </c>
      <c r="N140" s="167">
        <v>21</v>
      </c>
      <c r="O140" s="1">
        <v>91541588.620000005</v>
      </c>
      <c r="P140" s="168">
        <v>22</v>
      </c>
      <c r="Q140" s="1">
        <v>0</v>
      </c>
      <c r="R140" s="168">
        <v>0</v>
      </c>
      <c r="S140" s="1">
        <v>0</v>
      </c>
      <c r="T140" s="168">
        <v>0</v>
      </c>
      <c r="U140" s="1">
        <v>0</v>
      </c>
      <c r="V140" s="169">
        <v>0</v>
      </c>
    </row>
    <row r="141" spans="2:22" outlineLevel="2" x14ac:dyDescent="0.2">
      <c r="B141" s="58" t="s">
        <v>103</v>
      </c>
      <c r="C141" s="150">
        <v>2343071.6</v>
      </c>
      <c r="D141" s="146">
        <v>4525</v>
      </c>
      <c r="E141" s="56" t="str">
        <f t="shared" si="3"/>
        <v>45250000</v>
      </c>
      <c r="F141" s="163">
        <f t="shared" si="0"/>
        <v>0</v>
      </c>
      <c r="G141" s="165">
        <v>0</v>
      </c>
      <c r="H141" s="166">
        <v>0</v>
      </c>
      <c r="I141" s="148">
        <f t="shared" si="2"/>
        <v>0</v>
      </c>
      <c r="J141" s="1">
        <v>0</v>
      </c>
      <c r="K141" s="166">
        <v>0</v>
      </c>
      <c r="L141" s="148" t="str">
        <f t="shared" si="1"/>
        <v>45250000</v>
      </c>
      <c r="M141" s="1">
        <v>2343071.6</v>
      </c>
      <c r="N141" s="167">
        <v>1</v>
      </c>
      <c r="O141" s="1">
        <v>2343071.6</v>
      </c>
      <c r="P141" s="168">
        <v>1</v>
      </c>
      <c r="Q141" s="1">
        <v>0</v>
      </c>
      <c r="R141" s="168">
        <v>0</v>
      </c>
      <c r="S141" s="1">
        <v>0</v>
      </c>
      <c r="T141" s="168">
        <v>0</v>
      </c>
      <c r="U141" s="1">
        <v>0</v>
      </c>
      <c r="V141" s="169">
        <v>0</v>
      </c>
    </row>
    <row r="142" spans="2:22" outlineLevel="2" x14ac:dyDescent="0.2">
      <c r="B142" s="58" t="s">
        <v>103</v>
      </c>
      <c r="C142" s="150">
        <v>1097011.94</v>
      </c>
      <c r="D142" s="146">
        <v>4526</v>
      </c>
      <c r="E142" s="56" t="str">
        <f t="shared" si="3"/>
        <v>45260000</v>
      </c>
      <c r="F142" s="163">
        <f t="shared" si="0"/>
        <v>0</v>
      </c>
      <c r="G142" s="165">
        <v>0</v>
      </c>
      <c r="H142" s="166">
        <v>0</v>
      </c>
      <c r="I142" s="148">
        <f t="shared" si="2"/>
        <v>0</v>
      </c>
      <c r="J142" s="1">
        <v>0</v>
      </c>
      <c r="K142" s="166">
        <v>0</v>
      </c>
      <c r="L142" s="148" t="str">
        <f t="shared" si="1"/>
        <v>45260000</v>
      </c>
      <c r="M142" s="1">
        <v>1097011.94</v>
      </c>
      <c r="N142" s="167">
        <v>1</v>
      </c>
      <c r="O142" s="1">
        <v>1097011.94</v>
      </c>
      <c r="P142" s="168">
        <v>1</v>
      </c>
      <c r="Q142" s="1">
        <v>0</v>
      </c>
      <c r="R142" s="168">
        <v>0</v>
      </c>
      <c r="S142" s="1">
        <v>0</v>
      </c>
      <c r="T142" s="168">
        <v>0</v>
      </c>
      <c r="U142" s="1">
        <v>0</v>
      </c>
      <c r="V142" s="169">
        <v>0</v>
      </c>
    </row>
    <row r="143" spans="2:22" outlineLevel="2" x14ac:dyDescent="0.2">
      <c r="B143" s="58" t="s">
        <v>103</v>
      </c>
      <c r="C143" s="150">
        <v>35364821.899999999</v>
      </c>
      <c r="D143" s="146">
        <v>4531</v>
      </c>
      <c r="E143" s="56" t="str">
        <f t="shared" si="3"/>
        <v>45310000</v>
      </c>
      <c r="F143" s="163">
        <f t="shared" si="0"/>
        <v>0</v>
      </c>
      <c r="G143" s="165">
        <v>0</v>
      </c>
      <c r="H143" s="166">
        <v>0</v>
      </c>
      <c r="I143" s="148">
        <f t="shared" si="2"/>
        <v>0</v>
      </c>
      <c r="J143" s="1">
        <v>0</v>
      </c>
      <c r="K143" s="166">
        <v>0</v>
      </c>
      <c r="L143" s="148" t="str">
        <f t="shared" si="1"/>
        <v>45310000</v>
      </c>
      <c r="M143" s="1">
        <v>35364821.899999999</v>
      </c>
      <c r="N143" s="167">
        <v>18</v>
      </c>
      <c r="O143" s="1">
        <v>35364821.899999999</v>
      </c>
      <c r="P143" s="168">
        <v>18</v>
      </c>
      <c r="Q143" s="1">
        <v>0</v>
      </c>
      <c r="R143" s="168">
        <v>0</v>
      </c>
      <c r="S143" s="1">
        <v>0</v>
      </c>
      <c r="T143" s="168">
        <v>0</v>
      </c>
      <c r="U143" s="1">
        <v>0</v>
      </c>
      <c r="V143" s="169">
        <v>0</v>
      </c>
    </row>
    <row r="144" spans="2:22" outlineLevel="2" x14ac:dyDescent="0.2">
      <c r="B144" s="58" t="s">
        <v>103</v>
      </c>
      <c r="C144" s="150">
        <v>18052876.969999999</v>
      </c>
      <c r="D144" s="146">
        <v>4533</v>
      </c>
      <c r="E144" s="56" t="str">
        <f t="shared" si="3"/>
        <v>45330000</v>
      </c>
      <c r="F144" s="163">
        <f t="shared" si="0"/>
        <v>0</v>
      </c>
      <c r="G144" s="165">
        <v>0</v>
      </c>
      <c r="H144" s="166">
        <v>0</v>
      </c>
      <c r="I144" s="148">
        <f t="shared" si="2"/>
        <v>0</v>
      </c>
      <c r="J144" s="1">
        <v>0</v>
      </c>
      <c r="K144" s="166">
        <v>0</v>
      </c>
      <c r="L144" s="148" t="str">
        <f t="shared" si="1"/>
        <v>45330000</v>
      </c>
      <c r="M144" s="1">
        <v>18052876.969999999</v>
      </c>
      <c r="N144" s="167">
        <v>5</v>
      </c>
      <c r="O144" s="1">
        <v>15214645.66</v>
      </c>
      <c r="P144" s="168">
        <v>4</v>
      </c>
      <c r="Q144" s="1">
        <v>2838231.31</v>
      </c>
      <c r="R144" s="168">
        <v>1</v>
      </c>
      <c r="S144" s="1">
        <v>0</v>
      </c>
      <c r="T144" s="168">
        <v>0</v>
      </c>
      <c r="U144" s="1">
        <v>0</v>
      </c>
      <c r="V144" s="169">
        <v>0</v>
      </c>
    </row>
    <row r="145" spans="2:22" outlineLevel="2" x14ac:dyDescent="0.2">
      <c r="B145" s="58" t="s">
        <v>103</v>
      </c>
      <c r="C145" s="150">
        <v>377624.23</v>
      </c>
      <c r="D145" s="146">
        <v>4800</v>
      </c>
      <c r="E145" s="56" t="str">
        <f t="shared" si="3"/>
        <v>48000000</v>
      </c>
      <c r="F145" s="163">
        <f t="shared" si="0"/>
        <v>0</v>
      </c>
      <c r="G145" s="165">
        <v>0</v>
      </c>
      <c r="H145" s="166">
        <v>0</v>
      </c>
      <c r="I145" s="148" t="str">
        <f t="shared" si="2"/>
        <v>48000000</v>
      </c>
      <c r="J145" s="1">
        <v>210618.51</v>
      </c>
      <c r="K145" s="166">
        <v>1</v>
      </c>
      <c r="L145" s="148" t="str">
        <f t="shared" si="1"/>
        <v>48000000</v>
      </c>
      <c r="M145" s="1">
        <v>167005.71</v>
      </c>
      <c r="N145" s="167">
        <v>1</v>
      </c>
      <c r="O145" s="1">
        <v>377624.23</v>
      </c>
      <c r="P145" s="168">
        <v>2</v>
      </c>
      <c r="Q145" s="1">
        <v>0</v>
      </c>
      <c r="R145" s="168">
        <v>0</v>
      </c>
      <c r="S145" s="1">
        <v>0</v>
      </c>
      <c r="T145" s="168">
        <v>0</v>
      </c>
      <c r="U145" s="1">
        <v>0</v>
      </c>
      <c r="V145" s="169">
        <v>0</v>
      </c>
    </row>
    <row r="146" spans="2:22" outlineLevel="2" x14ac:dyDescent="0.2">
      <c r="B146" s="58" t="s">
        <v>103</v>
      </c>
      <c r="C146" s="150">
        <v>4067878.29</v>
      </c>
      <c r="D146" s="146">
        <v>4810</v>
      </c>
      <c r="E146" s="56" t="str">
        <f t="shared" si="3"/>
        <v>48100000</v>
      </c>
      <c r="F146" s="163">
        <f t="shared" si="0"/>
        <v>0</v>
      </c>
      <c r="G146" s="165">
        <v>0</v>
      </c>
      <c r="H146" s="166">
        <v>0</v>
      </c>
      <c r="I146" s="148" t="str">
        <f t="shared" si="2"/>
        <v>48100000</v>
      </c>
      <c r="J146" s="1">
        <v>138597.46</v>
      </c>
      <c r="K146" s="166">
        <v>1</v>
      </c>
      <c r="L146" s="148" t="str">
        <f t="shared" si="1"/>
        <v>48100000</v>
      </c>
      <c r="M146" s="1">
        <v>3929280.83</v>
      </c>
      <c r="N146" s="167">
        <v>5</v>
      </c>
      <c r="O146" s="1">
        <v>4067878.29</v>
      </c>
      <c r="P146" s="168">
        <v>6</v>
      </c>
      <c r="Q146" s="1">
        <v>0</v>
      </c>
      <c r="R146" s="168">
        <v>0</v>
      </c>
      <c r="S146" s="1">
        <v>0</v>
      </c>
      <c r="T146" s="168">
        <v>0</v>
      </c>
      <c r="U146" s="1">
        <v>0</v>
      </c>
      <c r="V146" s="169">
        <v>0</v>
      </c>
    </row>
    <row r="147" spans="2:22" outlineLevel="2" x14ac:dyDescent="0.2">
      <c r="B147" s="58" t="s">
        <v>103</v>
      </c>
      <c r="C147" s="150">
        <v>340980.91</v>
      </c>
      <c r="D147" s="146">
        <v>4882</v>
      </c>
      <c r="E147" s="56" t="str">
        <f t="shared" si="3"/>
        <v>48820000</v>
      </c>
      <c r="F147" s="163" t="str">
        <f t="shared" si="0"/>
        <v>48820000</v>
      </c>
      <c r="G147" s="165">
        <v>340980.91</v>
      </c>
      <c r="H147" s="166">
        <v>1</v>
      </c>
      <c r="I147" s="148">
        <f t="shared" si="2"/>
        <v>0</v>
      </c>
      <c r="J147" s="1">
        <v>0</v>
      </c>
      <c r="K147" s="166">
        <v>0</v>
      </c>
      <c r="L147" s="148">
        <f t="shared" si="1"/>
        <v>0</v>
      </c>
      <c r="M147" s="1">
        <v>0</v>
      </c>
      <c r="N147" s="167">
        <v>0</v>
      </c>
      <c r="O147" s="1">
        <v>340980.91</v>
      </c>
      <c r="P147" s="168">
        <v>1</v>
      </c>
      <c r="Q147" s="1">
        <v>0</v>
      </c>
      <c r="R147" s="168">
        <v>0</v>
      </c>
      <c r="S147" s="1">
        <v>0</v>
      </c>
      <c r="T147" s="168">
        <v>0</v>
      </c>
      <c r="U147" s="1">
        <v>0</v>
      </c>
      <c r="V147" s="169">
        <v>0</v>
      </c>
    </row>
    <row r="148" spans="2:22" outlineLevel="2" x14ac:dyDescent="0.2">
      <c r="B148" s="58" t="s">
        <v>103</v>
      </c>
      <c r="C148" s="150">
        <v>644804.66</v>
      </c>
      <c r="D148" s="146">
        <v>5130</v>
      </c>
      <c r="E148" s="56" t="str">
        <f t="shared" si="3"/>
        <v>51300000</v>
      </c>
      <c r="F148" s="163">
        <f t="shared" si="0"/>
        <v>0</v>
      </c>
      <c r="G148" s="165">
        <v>0</v>
      </c>
      <c r="H148" s="166">
        <v>0</v>
      </c>
      <c r="I148" s="148">
        <f t="shared" si="2"/>
        <v>0</v>
      </c>
      <c r="J148" s="1">
        <v>0</v>
      </c>
      <c r="K148" s="166">
        <v>0</v>
      </c>
      <c r="L148" s="148" t="str">
        <f t="shared" si="1"/>
        <v>51300000</v>
      </c>
      <c r="M148" s="1">
        <v>644804.66</v>
      </c>
      <c r="N148" s="167">
        <v>1</v>
      </c>
      <c r="O148" s="1">
        <v>644804.66</v>
      </c>
      <c r="P148" s="168">
        <v>1</v>
      </c>
      <c r="Q148" s="1">
        <v>0</v>
      </c>
      <c r="R148" s="168">
        <v>0</v>
      </c>
      <c r="S148" s="1">
        <v>0</v>
      </c>
      <c r="T148" s="168">
        <v>0</v>
      </c>
      <c r="U148" s="1">
        <v>0</v>
      </c>
      <c r="V148" s="169">
        <v>0</v>
      </c>
    </row>
    <row r="149" spans="2:22" outlineLevel="2" x14ac:dyDescent="0.2">
      <c r="B149" s="58" t="s">
        <v>103</v>
      </c>
      <c r="C149" s="150">
        <v>353462.57</v>
      </c>
      <c r="D149" s="146">
        <v>5131</v>
      </c>
      <c r="E149" s="56" t="str">
        <f t="shared" si="3"/>
        <v>51310000</v>
      </c>
      <c r="F149" s="163">
        <f t="shared" si="0"/>
        <v>0</v>
      </c>
      <c r="G149" s="165">
        <v>0</v>
      </c>
      <c r="H149" s="166">
        <v>0</v>
      </c>
      <c r="I149" s="148">
        <f t="shared" si="2"/>
        <v>0</v>
      </c>
      <c r="J149" s="1">
        <v>0</v>
      </c>
      <c r="K149" s="166">
        <v>0</v>
      </c>
      <c r="L149" s="148" t="str">
        <f t="shared" si="1"/>
        <v>51310000</v>
      </c>
      <c r="M149" s="1">
        <v>353462.57</v>
      </c>
      <c r="N149" s="167">
        <v>1</v>
      </c>
      <c r="O149" s="1">
        <v>353462.57</v>
      </c>
      <c r="P149" s="168">
        <v>1</v>
      </c>
      <c r="Q149" s="1">
        <v>0</v>
      </c>
      <c r="R149" s="168">
        <v>0</v>
      </c>
      <c r="S149" s="1">
        <v>0</v>
      </c>
      <c r="T149" s="168">
        <v>0</v>
      </c>
      <c r="U149" s="1">
        <v>0</v>
      </c>
      <c r="V149" s="169">
        <v>0</v>
      </c>
    </row>
    <row r="150" spans="2:22" outlineLevel="2" x14ac:dyDescent="0.2">
      <c r="B150" s="58" t="s">
        <v>103</v>
      </c>
      <c r="C150" s="150">
        <v>339246.51</v>
      </c>
      <c r="D150" s="146">
        <v>6371</v>
      </c>
      <c r="E150" s="56" t="str">
        <f t="shared" si="3"/>
        <v>63710000</v>
      </c>
      <c r="F150" s="163">
        <f t="shared" si="0"/>
        <v>0</v>
      </c>
      <c r="G150" s="165">
        <v>0</v>
      </c>
      <c r="H150" s="166">
        <v>0</v>
      </c>
      <c r="I150" s="148" t="str">
        <f t="shared" si="2"/>
        <v>63710000</v>
      </c>
      <c r="J150" s="1">
        <v>339246.51</v>
      </c>
      <c r="K150" s="166">
        <v>1</v>
      </c>
      <c r="L150" s="148">
        <f t="shared" si="1"/>
        <v>0</v>
      </c>
      <c r="M150" s="1">
        <v>0</v>
      </c>
      <c r="N150" s="167">
        <v>0</v>
      </c>
      <c r="O150" s="1">
        <v>339246.51</v>
      </c>
      <c r="P150" s="168">
        <v>1</v>
      </c>
      <c r="Q150" s="1">
        <v>0</v>
      </c>
      <c r="R150" s="168">
        <v>0</v>
      </c>
      <c r="S150" s="1">
        <v>0</v>
      </c>
      <c r="T150" s="168">
        <v>0</v>
      </c>
      <c r="U150" s="1">
        <v>0</v>
      </c>
      <c r="V150" s="169">
        <v>0</v>
      </c>
    </row>
    <row r="151" spans="2:22" outlineLevel="2" x14ac:dyDescent="0.2">
      <c r="B151" s="58" t="s">
        <v>103</v>
      </c>
      <c r="C151" s="150">
        <v>6586516.4699999997</v>
      </c>
      <c r="D151" s="146">
        <v>7100</v>
      </c>
      <c r="E151" s="56" t="str">
        <f t="shared" si="3"/>
        <v>71000000</v>
      </c>
      <c r="F151" s="163">
        <f t="shared" si="0"/>
        <v>0</v>
      </c>
      <c r="G151" s="165">
        <v>0</v>
      </c>
      <c r="H151" s="166">
        <v>0</v>
      </c>
      <c r="I151" s="148" t="str">
        <f t="shared" si="2"/>
        <v>71000000</v>
      </c>
      <c r="J151" s="1">
        <v>6586516.4699999997</v>
      </c>
      <c r="K151" s="166">
        <v>15</v>
      </c>
      <c r="L151" s="148">
        <f t="shared" si="1"/>
        <v>0</v>
      </c>
      <c r="M151" s="1">
        <v>0</v>
      </c>
      <c r="N151" s="167">
        <v>0</v>
      </c>
      <c r="O151" s="1">
        <v>6586516.4699999997</v>
      </c>
      <c r="P151" s="168">
        <v>15</v>
      </c>
      <c r="Q151" s="1">
        <v>0</v>
      </c>
      <c r="R151" s="168">
        <v>0</v>
      </c>
      <c r="S151" s="1">
        <v>0</v>
      </c>
      <c r="T151" s="168">
        <v>0</v>
      </c>
      <c r="U151" s="1">
        <v>0</v>
      </c>
      <c r="V151" s="169">
        <v>0</v>
      </c>
    </row>
    <row r="152" spans="2:22" outlineLevel="2" x14ac:dyDescent="0.2">
      <c r="B152" s="58" t="s">
        <v>103</v>
      </c>
      <c r="C152" s="150">
        <v>531500</v>
      </c>
      <c r="D152" s="146">
        <v>7120</v>
      </c>
      <c r="E152" s="56" t="str">
        <f t="shared" si="3"/>
        <v>71200000</v>
      </c>
      <c r="F152" s="163">
        <f t="shared" si="0"/>
        <v>0</v>
      </c>
      <c r="G152" s="165">
        <v>0</v>
      </c>
      <c r="H152" s="166">
        <v>0</v>
      </c>
      <c r="I152" s="148" t="str">
        <f t="shared" si="2"/>
        <v>71200000</v>
      </c>
      <c r="J152" s="1">
        <v>531500</v>
      </c>
      <c r="K152" s="166">
        <v>1</v>
      </c>
      <c r="L152" s="148">
        <f t="shared" si="1"/>
        <v>0</v>
      </c>
      <c r="M152" s="1">
        <v>0</v>
      </c>
      <c r="N152" s="167">
        <v>0</v>
      </c>
      <c r="O152" s="1">
        <v>531500</v>
      </c>
      <c r="P152" s="168">
        <v>1</v>
      </c>
      <c r="Q152" s="1">
        <v>0</v>
      </c>
      <c r="R152" s="168">
        <v>0</v>
      </c>
      <c r="S152" s="1">
        <v>0</v>
      </c>
      <c r="T152" s="168">
        <v>0</v>
      </c>
      <c r="U152" s="1">
        <v>0</v>
      </c>
      <c r="V152" s="169">
        <v>0</v>
      </c>
    </row>
    <row r="153" spans="2:22" outlineLevel="2" x14ac:dyDescent="0.2">
      <c r="B153" s="58" t="s">
        <v>103</v>
      </c>
      <c r="C153" s="150">
        <v>120840423.95</v>
      </c>
      <c r="D153" s="146">
        <v>7130</v>
      </c>
      <c r="E153" s="56" t="str">
        <f t="shared" si="3"/>
        <v>71300000</v>
      </c>
      <c r="F153" s="163">
        <f t="shared" si="0"/>
        <v>0</v>
      </c>
      <c r="G153" s="165">
        <v>0</v>
      </c>
      <c r="H153" s="166">
        <v>0</v>
      </c>
      <c r="I153" s="148" t="str">
        <f t="shared" si="2"/>
        <v>71300000</v>
      </c>
      <c r="J153" s="1">
        <v>120840423.95</v>
      </c>
      <c r="K153" s="166">
        <v>126</v>
      </c>
      <c r="L153" s="148">
        <f t="shared" si="1"/>
        <v>0</v>
      </c>
      <c r="M153" s="1">
        <v>0</v>
      </c>
      <c r="N153" s="167">
        <v>0</v>
      </c>
      <c r="O153" s="1">
        <v>120675212.52</v>
      </c>
      <c r="P153" s="168">
        <v>125</v>
      </c>
      <c r="Q153" s="1">
        <v>165211.43</v>
      </c>
      <c r="R153" s="168">
        <v>1</v>
      </c>
      <c r="S153" s="1">
        <v>0</v>
      </c>
      <c r="T153" s="168">
        <v>0</v>
      </c>
      <c r="U153" s="1">
        <v>0</v>
      </c>
      <c r="V153" s="169">
        <v>0</v>
      </c>
    </row>
    <row r="154" spans="2:22" outlineLevel="2" x14ac:dyDescent="0.2">
      <c r="B154" s="58" t="s">
        <v>103</v>
      </c>
      <c r="C154" s="150">
        <v>3335510.11</v>
      </c>
      <c r="D154" s="146">
        <v>7131</v>
      </c>
      <c r="E154" s="56" t="str">
        <f t="shared" si="3"/>
        <v>71310000</v>
      </c>
      <c r="F154" s="163">
        <f t="shared" si="0"/>
        <v>0</v>
      </c>
      <c r="G154" s="165">
        <v>0</v>
      </c>
      <c r="H154" s="166">
        <v>0</v>
      </c>
      <c r="I154" s="148" t="str">
        <f t="shared" si="2"/>
        <v>71310000</v>
      </c>
      <c r="J154" s="1">
        <v>3335510.11</v>
      </c>
      <c r="K154" s="166">
        <v>10</v>
      </c>
      <c r="L154" s="148">
        <f t="shared" si="1"/>
        <v>0</v>
      </c>
      <c r="M154" s="1">
        <v>0</v>
      </c>
      <c r="N154" s="167">
        <v>0</v>
      </c>
      <c r="O154" s="1">
        <v>3335510.11</v>
      </c>
      <c r="P154" s="168">
        <v>10</v>
      </c>
      <c r="Q154" s="1">
        <v>0</v>
      </c>
      <c r="R154" s="168">
        <v>0</v>
      </c>
      <c r="S154" s="1">
        <v>0</v>
      </c>
      <c r="T154" s="168">
        <v>0</v>
      </c>
      <c r="U154" s="1">
        <v>0</v>
      </c>
      <c r="V154" s="169">
        <v>0</v>
      </c>
    </row>
    <row r="155" spans="2:22" outlineLevel="2" x14ac:dyDescent="0.2">
      <c r="B155" s="58" t="s">
        <v>103</v>
      </c>
      <c r="C155" s="150">
        <v>1708174.29</v>
      </c>
      <c r="D155" s="146">
        <v>7132</v>
      </c>
      <c r="E155" s="56" t="str">
        <f t="shared" si="3"/>
        <v>71320000</v>
      </c>
      <c r="F155" s="163">
        <f t="shared" si="0"/>
        <v>0</v>
      </c>
      <c r="G155" s="165">
        <v>0</v>
      </c>
      <c r="H155" s="166">
        <v>0</v>
      </c>
      <c r="I155" s="148" t="str">
        <f t="shared" si="2"/>
        <v>71320000</v>
      </c>
      <c r="J155" s="1">
        <v>1708174.29</v>
      </c>
      <c r="K155" s="166">
        <v>2</v>
      </c>
      <c r="L155" s="148">
        <f t="shared" si="1"/>
        <v>0</v>
      </c>
      <c r="M155" s="1">
        <v>0</v>
      </c>
      <c r="N155" s="167">
        <v>0</v>
      </c>
      <c r="O155" s="1">
        <v>1708174.29</v>
      </c>
      <c r="P155" s="168">
        <v>2</v>
      </c>
      <c r="Q155" s="1">
        <v>0</v>
      </c>
      <c r="R155" s="168">
        <v>0</v>
      </c>
      <c r="S155" s="1">
        <v>0</v>
      </c>
      <c r="T155" s="168">
        <v>0</v>
      </c>
      <c r="U155" s="1">
        <v>0</v>
      </c>
      <c r="V155" s="169">
        <v>0</v>
      </c>
    </row>
    <row r="156" spans="2:22" outlineLevel="2" x14ac:dyDescent="0.2">
      <c r="B156" s="58" t="s">
        <v>103</v>
      </c>
      <c r="C156" s="150">
        <v>1342790.03</v>
      </c>
      <c r="D156" s="146">
        <v>7133</v>
      </c>
      <c r="E156" s="56" t="str">
        <f t="shared" si="3"/>
        <v>71330000</v>
      </c>
      <c r="F156" s="163">
        <f t="shared" si="0"/>
        <v>0</v>
      </c>
      <c r="G156" s="165">
        <v>0</v>
      </c>
      <c r="H156" s="166">
        <v>0</v>
      </c>
      <c r="I156" s="148" t="str">
        <f t="shared" si="2"/>
        <v>71330000</v>
      </c>
      <c r="J156" s="1">
        <v>1342790.03</v>
      </c>
      <c r="K156" s="166">
        <v>5</v>
      </c>
      <c r="L156" s="148">
        <f t="shared" si="1"/>
        <v>0</v>
      </c>
      <c r="M156" s="1">
        <v>0</v>
      </c>
      <c r="N156" s="167">
        <v>0</v>
      </c>
      <c r="O156" s="1">
        <v>1342790.03</v>
      </c>
      <c r="P156" s="168">
        <v>5</v>
      </c>
      <c r="Q156" s="1">
        <v>0</v>
      </c>
      <c r="R156" s="168">
        <v>0</v>
      </c>
      <c r="S156" s="1">
        <v>0</v>
      </c>
      <c r="T156" s="168">
        <v>0</v>
      </c>
      <c r="U156" s="1">
        <v>0</v>
      </c>
      <c r="V156" s="169">
        <v>0</v>
      </c>
    </row>
    <row r="157" spans="2:22" outlineLevel="2" x14ac:dyDescent="0.2">
      <c r="B157" s="58" t="s">
        <v>103</v>
      </c>
      <c r="C157" s="150">
        <v>207096.91</v>
      </c>
      <c r="D157" s="146">
        <v>7134</v>
      </c>
      <c r="E157" s="56" t="str">
        <f t="shared" si="3"/>
        <v>71340000</v>
      </c>
      <c r="F157" s="163">
        <f t="shared" si="0"/>
        <v>0</v>
      </c>
      <c r="G157" s="165">
        <v>0</v>
      </c>
      <c r="H157" s="166">
        <v>0</v>
      </c>
      <c r="I157" s="148" t="str">
        <f t="shared" si="2"/>
        <v>71340000</v>
      </c>
      <c r="J157" s="1">
        <v>207096.91</v>
      </c>
      <c r="K157" s="166">
        <v>1</v>
      </c>
      <c r="L157" s="148">
        <f t="shared" si="1"/>
        <v>0</v>
      </c>
      <c r="M157" s="1">
        <v>0</v>
      </c>
      <c r="N157" s="167">
        <v>0</v>
      </c>
      <c r="O157" s="1">
        <v>207096.91</v>
      </c>
      <c r="P157" s="168">
        <v>1</v>
      </c>
      <c r="Q157" s="1">
        <v>0</v>
      </c>
      <c r="R157" s="168">
        <v>0</v>
      </c>
      <c r="S157" s="1">
        <v>0</v>
      </c>
      <c r="T157" s="168">
        <v>0</v>
      </c>
      <c r="U157" s="1">
        <v>0</v>
      </c>
      <c r="V157" s="169">
        <v>0</v>
      </c>
    </row>
    <row r="158" spans="2:22" outlineLevel="2" x14ac:dyDescent="0.2">
      <c r="B158" s="58" t="s">
        <v>103</v>
      </c>
      <c r="C158" s="150">
        <v>1262188.57</v>
      </c>
      <c r="D158" s="146">
        <v>7135</v>
      </c>
      <c r="E158" s="56" t="str">
        <f t="shared" si="3"/>
        <v>71350000</v>
      </c>
      <c r="F158" s="163">
        <f t="shared" si="0"/>
        <v>0</v>
      </c>
      <c r="G158" s="165">
        <v>0</v>
      </c>
      <c r="H158" s="166">
        <v>0</v>
      </c>
      <c r="I158" s="148" t="str">
        <f t="shared" si="2"/>
        <v>71350000</v>
      </c>
      <c r="J158" s="1">
        <v>1262188.57</v>
      </c>
      <c r="K158" s="166">
        <v>1</v>
      </c>
      <c r="L158" s="148">
        <f t="shared" si="1"/>
        <v>0</v>
      </c>
      <c r="M158" s="1">
        <v>0</v>
      </c>
      <c r="N158" s="167">
        <v>0</v>
      </c>
      <c r="O158" s="1">
        <v>1262188.57</v>
      </c>
      <c r="P158" s="168">
        <v>1</v>
      </c>
      <c r="Q158" s="1">
        <v>0</v>
      </c>
      <c r="R158" s="168">
        <v>0</v>
      </c>
      <c r="S158" s="1">
        <v>0</v>
      </c>
      <c r="T158" s="168">
        <v>0</v>
      </c>
      <c r="U158" s="1">
        <v>0</v>
      </c>
      <c r="V158" s="169">
        <v>0</v>
      </c>
    </row>
    <row r="159" spans="2:22" outlineLevel="2" x14ac:dyDescent="0.2">
      <c r="B159" s="58" t="s">
        <v>103</v>
      </c>
      <c r="C159" s="150">
        <v>3290641.13</v>
      </c>
      <c r="D159" s="146">
        <v>7150</v>
      </c>
      <c r="E159" s="56" t="str">
        <f t="shared" si="3"/>
        <v>71500000</v>
      </c>
      <c r="F159" s="163">
        <f t="shared" si="0"/>
        <v>0</v>
      </c>
      <c r="G159" s="165">
        <v>0</v>
      </c>
      <c r="H159" s="166">
        <v>0</v>
      </c>
      <c r="I159" s="148" t="str">
        <f t="shared" si="2"/>
        <v>71500000</v>
      </c>
      <c r="J159" s="1">
        <v>3290641.13</v>
      </c>
      <c r="K159" s="166">
        <v>3</v>
      </c>
      <c r="L159" s="148">
        <f t="shared" si="1"/>
        <v>0</v>
      </c>
      <c r="M159" s="1">
        <v>0</v>
      </c>
      <c r="N159" s="167">
        <v>0</v>
      </c>
      <c r="O159" s="1">
        <v>3290641.13</v>
      </c>
      <c r="P159" s="168">
        <v>3</v>
      </c>
      <c r="Q159" s="1">
        <v>0</v>
      </c>
      <c r="R159" s="168">
        <v>0</v>
      </c>
      <c r="S159" s="1">
        <v>0</v>
      </c>
      <c r="T159" s="168">
        <v>0</v>
      </c>
      <c r="U159" s="1">
        <v>0</v>
      </c>
      <c r="V159" s="169">
        <v>0</v>
      </c>
    </row>
    <row r="160" spans="2:22" outlineLevel="2" x14ac:dyDescent="0.2">
      <c r="B160" s="58" t="s">
        <v>103</v>
      </c>
      <c r="C160" s="150">
        <v>14499360.609999999</v>
      </c>
      <c r="D160" s="146">
        <v>7154</v>
      </c>
      <c r="E160" s="56" t="str">
        <f t="shared" si="3"/>
        <v>71540000</v>
      </c>
      <c r="F160" s="163">
        <f t="shared" si="0"/>
        <v>0</v>
      </c>
      <c r="G160" s="165">
        <v>0</v>
      </c>
      <c r="H160" s="166">
        <v>0</v>
      </c>
      <c r="I160" s="148" t="str">
        <f t="shared" si="2"/>
        <v>71540000</v>
      </c>
      <c r="J160" s="1">
        <v>14499360.609999999</v>
      </c>
      <c r="K160" s="166">
        <v>13</v>
      </c>
      <c r="L160" s="148">
        <f t="shared" si="1"/>
        <v>0</v>
      </c>
      <c r="M160" s="1">
        <v>0</v>
      </c>
      <c r="N160" s="167">
        <v>0</v>
      </c>
      <c r="O160" s="1">
        <v>14499360.609999999</v>
      </c>
      <c r="P160" s="168">
        <v>13</v>
      </c>
      <c r="Q160" s="1">
        <v>0</v>
      </c>
      <c r="R160" s="168">
        <v>0</v>
      </c>
      <c r="S160" s="1">
        <v>0</v>
      </c>
      <c r="T160" s="168">
        <v>0</v>
      </c>
      <c r="U160" s="1">
        <v>0</v>
      </c>
      <c r="V160" s="169">
        <v>0</v>
      </c>
    </row>
    <row r="161" spans="2:22" outlineLevel="2" x14ac:dyDescent="0.2">
      <c r="B161" s="58" t="s">
        <v>103</v>
      </c>
      <c r="C161" s="150">
        <v>2625992.23</v>
      </c>
      <c r="D161" s="146">
        <v>7160</v>
      </c>
      <c r="E161" s="56" t="str">
        <f t="shared" si="3"/>
        <v>71600000</v>
      </c>
      <c r="F161" s="163">
        <f t="shared" si="0"/>
        <v>0</v>
      </c>
      <c r="G161" s="165">
        <v>0</v>
      </c>
      <c r="H161" s="166">
        <v>0</v>
      </c>
      <c r="I161" s="148" t="str">
        <f t="shared" si="2"/>
        <v>71600000</v>
      </c>
      <c r="J161" s="1">
        <v>2625992.23</v>
      </c>
      <c r="K161" s="166">
        <v>5</v>
      </c>
      <c r="L161" s="148">
        <f t="shared" si="1"/>
        <v>0</v>
      </c>
      <c r="M161" s="1">
        <v>0</v>
      </c>
      <c r="N161" s="167">
        <v>0</v>
      </c>
      <c r="O161" s="1">
        <v>2625992.23</v>
      </c>
      <c r="P161" s="168">
        <v>5</v>
      </c>
      <c r="Q161" s="1">
        <v>0</v>
      </c>
      <c r="R161" s="168">
        <v>0</v>
      </c>
      <c r="S161" s="1">
        <v>0</v>
      </c>
      <c r="T161" s="168">
        <v>0</v>
      </c>
      <c r="U161" s="1">
        <v>0</v>
      </c>
      <c r="V161" s="169">
        <v>0</v>
      </c>
    </row>
    <row r="162" spans="2:22" outlineLevel="2" x14ac:dyDescent="0.2">
      <c r="B162" s="58" t="s">
        <v>103</v>
      </c>
      <c r="C162" s="150">
        <v>1001428.57</v>
      </c>
      <c r="D162" s="146">
        <v>7170</v>
      </c>
      <c r="E162" s="56" t="str">
        <f t="shared" si="3"/>
        <v>71700000</v>
      </c>
      <c r="F162" s="163">
        <f t="shared" si="0"/>
        <v>0</v>
      </c>
      <c r="G162" s="165">
        <v>0</v>
      </c>
      <c r="H162" s="166">
        <v>0</v>
      </c>
      <c r="I162" s="148" t="str">
        <f t="shared" si="2"/>
        <v>71700000</v>
      </c>
      <c r="J162" s="1">
        <v>1001428.57</v>
      </c>
      <c r="K162" s="166">
        <v>1</v>
      </c>
      <c r="L162" s="148">
        <f t="shared" si="1"/>
        <v>0</v>
      </c>
      <c r="M162" s="1">
        <v>0</v>
      </c>
      <c r="N162" s="167">
        <v>0</v>
      </c>
      <c r="O162" s="1">
        <v>1001428.57</v>
      </c>
      <c r="P162" s="168">
        <v>1</v>
      </c>
      <c r="Q162" s="1">
        <v>0</v>
      </c>
      <c r="R162" s="168">
        <v>0</v>
      </c>
      <c r="S162" s="1">
        <v>0</v>
      </c>
      <c r="T162" s="168">
        <v>0</v>
      </c>
      <c r="U162" s="1">
        <v>0</v>
      </c>
      <c r="V162" s="169">
        <v>0</v>
      </c>
    </row>
    <row r="163" spans="2:22" outlineLevel="2" x14ac:dyDescent="0.2">
      <c r="B163" s="58" t="s">
        <v>103</v>
      </c>
      <c r="C163" s="150">
        <v>11291415.140000001</v>
      </c>
      <c r="D163" s="146">
        <v>7200</v>
      </c>
      <c r="E163" s="56" t="str">
        <f t="shared" si="3"/>
        <v>72000000</v>
      </c>
      <c r="F163" s="163">
        <f t="shared" si="0"/>
        <v>0</v>
      </c>
      <c r="G163" s="165">
        <v>0</v>
      </c>
      <c r="H163" s="166">
        <v>0</v>
      </c>
      <c r="I163" s="148" t="str">
        <f t="shared" si="2"/>
        <v>72000000</v>
      </c>
      <c r="J163" s="1">
        <v>11291415.140000001</v>
      </c>
      <c r="K163" s="166">
        <v>8</v>
      </c>
      <c r="L163" s="148">
        <f t="shared" si="1"/>
        <v>0</v>
      </c>
      <c r="M163" s="1">
        <v>0</v>
      </c>
      <c r="N163" s="167">
        <v>0</v>
      </c>
      <c r="O163" s="1">
        <v>11291415.140000001</v>
      </c>
      <c r="P163" s="168">
        <v>8</v>
      </c>
      <c r="Q163" s="1">
        <v>0</v>
      </c>
      <c r="R163" s="168">
        <v>0</v>
      </c>
      <c r="S163" s="1">
        <v>0</v>
      </c>
      <c r="T163" s="168">
        <v>0</v>
      </c>
      <c r="U163" s="1">
        <v>0</v>
      </c>
      <c r="V163" s="169">
        <v>0</v>
      </c>
    </row>
    <row r="164" spans="2:22" outlineLevel="2" x14ac:dyDescent="0.2">
      <c r="B164" s="58" t="s">
        <v>103</v>
      </c>
      <c r="C164" s="150">
        <v>210618.51</v>
      </c>
      <c r="D164" s="146">
        <v>7220</v>
      </c>
      <c r="E164" s="56" t="str">
        <f t="shared" si="3"/>
        <v>72200000</v>
      </c>
      <c r="F164" s="163">
        <f t="shared" si="0"/>
        <v>0</v>
      </c>
      <c r="G164" s="165">
        <v>0</v>
      </c>
      <c r="H164" s="166">
        <v>0</v>
      </c>
      <c r="I164" s="148" t="str">
        <f t="shared" si="2"/>
        <v>72200000</v>
      </c>
      <c r="J164" s="1">
        <v>210618.51</v>
      </c>
      <c r="K164" s="166">
        <v>1</v>
      </c>
      <c r="L164" s="148">
        <f t="shared" si="1"/>
        <v>0</v>
      </c>
      <c r="M164" s="1">
        <v>0</v>
      </c>
      <c r="N164" s="167">
        <v>0</v>
      </c>
      <c r="O164" s="1">
        <v>210618.51</v>
      </c>
      <c r="P164" s="168">
        <v>1</v>
      </c>
      <c r="Q164" s="1">
        <v>0</v>
      </c>
      <c r="R164" s="168">
        <v>0</v>
      </c>
      <c r="S164" s="1">
        <v>0</v>
      </c>
      <c r="T164" s="168">
        <v>0</v>
      </c>
      <c r="U164" s="1">
        <v>0</v>
      </c>
      <c r="V164" s="169">
        <v>0</v>
      </c>
    </row>
    <row r="165" spans="2:22" outlineLevel="2" x14ac:dyDescent="0.2">
      <c r="B165" s="58" t="s">
        <v>103</v>
      </c>
      <c r="C165" s="150">
        <v>871271.54</v>
      </c>
      <c r="D165" s="146">
        <v>7513</v>
      </c>
      <c r="E165" s="56" t="str">
        <f t="shared" si="3"/>
        <v>75130000</v>
      </c>
      <c r="F165" s="163">
        <f t="shared" si="0"/>
        <v>0</v>
      </c>
      <c r="G165" s="165">
        <v>0</v>
      </c>
      <c r="H165" s="166">
        <v>0</v>
      </c>
      <c r="I165" s="148" t="str">
        <f t="shared" si="2"/>
        <v>75130000</v>
      </c>
      <c r="J165" s="1">
        <v>871271.54</v>
      </c>
      <c r="K165" s="166">
        <v>3</v>
      </c>
      <c r="L165" s="148">
        <f t="shared" si="1"/>
        <v>0</v>
      </c>
      <c r="M165" s="1">
        <v>0</v>
      </c>
      <c r="N165" s="167">
        <v>0</v>
      </c>
      <c r="O165" s="1">
        <v>871271.54</v>
      </c>
      <c r="P165" s="168">
        <v>3</v>
      </c>
      <c r="Q165" s="1">
        <v>0</v>
      </c>
      <c r="R165" s="168">
        <v>0</v>
      </c>
      <c r="S165" s="1">
        <v>0</v>
      </c>
      <c r="T165" s="168">
        <v>0</v>
      </c>
      <c r="U165" s="1">
        <v>0</v>
      </c>
      <c r="V165" s="169">
        <v>0</v>
      </c>
    </row>
    <row r="166" spans="2:22" outlineLevel="2" x14ac:dyDescent="0.2">
      <c r="B166" s="58" t="s">
        <v>103</v>
      </c>
      <c r="C166" s="150">
        <v>38880</v>
      </c>
      <c r="D166" s="146">
        <v>8052</v>
      </c>
      <c r="E166" s="56" t="str">
        <f t="shared" si="3"/>
        <v>80520000</v>
      </c>
      <c r="F166" s="163">
        <f t="shared" si="0"/>
        <v>0</v>
      </c>
      <c r="G166" s="165">
        <v>0</v>
      </c>
      <c r="H166" s="166">
        <v>0</v>
      </c>
      <c r="I166" s="148" t="str">
        <f t="shared" si="2"/>
        <v>80520000</v>
      </c>
      <c r="J166" s="1">
        <v>38880</v>
      </c>
      <c r="K166" s="166">
        <v>1</v>
      </c>
      <c r="L166" s="148">
        <f t="shared" si="1"/>
        <v>0</v>
      </c>
      <c r="M166" s="1">
        <v>0</v>
      </c>
      <c r="N166" s="167">
        <v>0</v>
      </c>
      <c r="O166" s="1">
        <v>38880</v>
      </c>
      <c r="P166" s="168">
        <v>1</v>
      </c>
      <c r="Q166" s="1">
        <v>0</v>
      </c>
      <c r="R166" s="168">
        <v>0</v>
      </c>
      <c r="S166" s="1">
        <v>0</v>
      </c>
      <c r="T166" s="168">
        <v>0</v>
      </c>
      <c r="U166" s="1">
        <v>0</v>
      </c>
      <c r="V166" s="169">
        <v>0</v>
      </c>
    </row>
    <row r="167" spans="2:22" outlineLevel="2" x14ac:dyDescent="0.2">
      <c r="B167" s="58" t="s">
        <v>103</v>
      </c>
      <c r="C167" s="150">
        <v>2304092.9700000002</v>
      </c>
      <c r="D167" s="146">
        <v>9049</v>
      </c>
      <c r="E167" s="56" t="str">
        <f t="shared" si="3"/>
        <v>90490000</v>
      </c>
      <c r="F167" s="163">
        <f t="shared" si="0"/>
        <v>0</v>
      </c>
      <c r="G167" s="165">
        <v>0</v>
      </c>
      <c r="H167" s="166">
        <v>0</v>
      </c>
      <c r="I167" s="148" t="str">
        <f t="shared" si="2"/>
        <v>90490000</v>
      </c>
      <c r="J167" s="1">
        <v>2304092.9700000002</v>
      </c>
      <c r="K167" s="166">
        <v>3</v>
      </c>
      <c r="L167" s="148">
        <f t="shared" si="1"/>
        <v>0</v>
      </c>
      <c r="M167" s="1">
        <v>0</v>
      </c>
      <c r="N167" s="167">
        <v>0</v>
      </c>
      <c r="O167" s="1">
        <v>2304092.9700000002</v>
      </c>
      <c r="P167" s="168">
        <v>3</v>
      </c>
      <c r="Q167" s="1">
        <v>0</v>
      </c>
      <c r="R167" s="168">
        <v>0</v>
      </c>
      <c r="S167" s="1">
        <v>0</v>
      </c>
      <c r="T167" s="168">
        <v>0</v>
      </c>
      <c r="U167" s="1">
        <v>0</v>
      </c>
      <c r="V167" s="169">
        <v>0</v>
      </c>
    </row>
    <row r="168" spans="2:22" outlineLevel="2" x14ac:dyDescent="0.2">
      <c r="B168" s="170"/>
      <c r="C168" s="171"/>
      <c r="D168" s="153"/>
      <c r="E168" s="154"/>
      <c r="F168" s="155"/>
      <c r="G168" s="156"/>
      <c r="H168" s="157"/>
      <c r="I168" s="158"/>
      <c r="J168" s="159"/>
      <c r="K168" s="157"/>
      <c r="L168" s="158"/>
      <c r="M168" s="159"/>
      <c r="N168" s="160"/>
      <c r="O168" s="159"/>
      <c r="P168" s="161"/>
      <c r="Q168" s="159"/>
      <c r="R168" s="161"/>
      <c r="S168" s="159"/>
      <c r="T168" s="161"/>
      <c r="U168" s="159"/>
      <c r="V168" s="162"/>
    </row>
    <row r="169" spans="2:22" ht="27.75" customHeight="1" outlineLevel="1" x14ac:dyDescent="0.2">
      <c r="B169" s="55" t="s">
        <v>104</v>
      </c>
      <c r="C169" s="145">
        <f>SUBTOTAL(9,C170:C176)</f>
        <v>9250396.5600000005</v>
      </c>
      <c r="D169" s="146"/>
      <c r="E169" s="56"/>
      <c r="F169" s="163"/>
      <c r="G169" s="165"/>
      <c r="H169" s="166"/>
      <c r="I169" s="148"/>
      <c r="J169" s="1"/>
      <c r="K169" s="166"/>
      <c r="L169" s="148"/>
      <c r="M169" s="1"/>
      <c r="N169" s="167"/>
      <c r="O169" s="1"/>
      <c r="P169" s="168"/>
      <c r="Q169" s="1"/>
      <c r="R169" s="168"/>
      <c r="S169" s="1"/>
      <c r="T169" s="168"/>
      <c r="U169" s="1"/>
      <c r="V169" s="169"/>
    </row>
    <row r="170" spans="2:22" outlineLevel="2" x14ac:dyDescent="0.2">
      <c r="B170" s="58" t="s">
        <v>104</v>
      </c>
      <c r="C170" s="150">
        <v>401428.57</v>
      </c>
      <c r="D170" s="146">
        <v>7100</v>
      </c>
      <c r="E170" s="56" t="str">
        <f t="shared" si="3"/>
        <v>71000000</v>
      </c>
      <c r="F170" s="163">
        <f t="shared" si="0"/>
        <v>0</v>
      </c>
      <c r="G170" s="165">
        <v>0</v>
      </c>
      <c r="H170" s="166">
        <v>0</v>
      </c>
      <c r="I170" s="148" t="str">
        <f t="shared" si="2"/>
        <v>71000000</v>
      </c>
      <c r="J170" s="1">
        <v>401428.57</v>
      </c>
      <c r="K170" s="166">
        <v>2</v>
      </c>
      <c r="L170" s="148">
        <f t="shared" si="1"/>
        <v>0</v>
      </c>
      <c r="M170" s="1">
        <v>0</v>
      </c>
      <c r="N170" s="167">
        <v>0</v>
      </c>
      <c r="O170" s="1">
        <v>401428.57</v>
      </c>
      <c r="P170" s="168">
        <v>2</v>
      </c>
      <c r="Q170" s="1">
        <v>0</v>
      </c>
      <c r="R170" s="168">
        <v>0</v>
      </c>
      <c r="S170" s="1">
        <v>0</v>
      </c>
      <c r="T170" s="168">
        <v>0</v>
      </c>
      <c r="U170" s="1">
        <v>0</v>
      </c>
      <c r="V170" s="169">
        <v>0</v>
      </c>
    </row>
    <row r="171" spans="2:22" outlineLevel="2" x14ac:dyDescent="0.2">
      <c r="B171" s="58" t="s">
        <v>104</v>
      </c>
      <c r="C171" s="150">
        <v>717777.71</v>
      </c>
      <c r="D171" s="146">
        <v>7124</v>
      </c>
      <c r="E171" s="56" t="str">
        <f t="shared" si="3"/>
        <v>71240000</v>
      </c>
      <c r="F171" s="163">
        <f t="shared" si="0"/>
        <v>0</v>
      </c>
      <c r="G171" s="165">
        <v>0</v>
      </c>
      <c r="H171" s="166">
        <v>0</v>
      </c>
      <c r="I171" s="148" t="str">
        <f t="shared" si="2"/>
        <v>71240000</v>
      </c>
      <c r="J171" s="1">
        <v>717777.71</v>
      </c>
      <c r="K171" s="166">
        <v>6</v>
      </c>
      <c r="L171" s="148">
        <f t="shared" si="1"/>
        <v>0</v>
      </c>
      <c r="M171" s="1">
        <v>0</v>
      </c>
      <c r="N171" s="167">
        <v>0</v>
      </c>
      <c r="O171" s="1">
        <v>652063.43000000005</v>
      </c>
      <c r="P171" s="168">
        <v>2</v>
      </c>
      <c r="Q171" s="1">
        <v>65714.289999999994</v>
      </c>
      <c r="R171" s="168">
        <v>4</v>
      </c>
      <c r="S171" s="1">
        <v>0</v>
      </c>
      <c r="T171" s="168">
        <v>0</v>
      </c>
      <c r="U171" s="1">
        <v>0</v>
      </c>
      <c r="V171" s="169">
        <v>0</v>
      </c>
    </row>
    <row r="172" spans="2:22" outlineLevel="2" x14ac:dyDescent="0.2">
      <c r="B172" s="58" t="s">
        <v>104</v>
      </c>
      <c r="C172" s="150">
        <v>135428.57</v>
      </c>
      <c r="D172" s="146">
        <v>7131</v>
      </c>
      <c r="E172" s="56" t="str">
        <f t="shared" si="3"/>
        <v>71310000</v>
      </c>
      <c r="F172" s="163">
        <f t="shared" si="0"/>
        <v>0</v>
      </c>
      <c r="G172" s="165">
        <v>0</v>
      </c>
      <c r="H172" s="166">
        <v>0</v>
      </c>
      <c r="I172" s="148" t="str">
        <f t="shared" si="2"/>
        <v>71310000</v>
      </c>
      <c r="J172" s="1">
        <v>135428.57</v>
      </c>
      <c r="K172" s="166">
        <v>6</v>
      </c>
      <c r="L172" s="148">
        <f t="shared" si="1"/>
        <v>0</v>
      </c>
      <c r="M172" s="1">
        <v>0</v>
      </c>
      <c r="N172" s="167">
        <v>0</v>
      </c>
      <c r="O172" s="1">
        <v>78571.429999999993</v>
      </c>
      <c r="P172" s="168">
        <v>2</v>
      </c>
      <c r="Q172" s="1">
        <v>56857.14</v>
      </c>
      <c r="R172" s="168">
        <v>4</v>
      </c>
      <c r="S172" s="1">
        <v>0</v>
      </c>
      <c r="T172" s="168">
        <v>0</v>
      </c>
      <c r="U172" s="1">
        <v>0</v>
      </c>
      <c r="V172" s="169">
        <v>0</v>
      </c>
    </row>
    <row r="173" spans="2:22" outlineLevel="2" x14ac:dyDescent="0.2">
      <c r="B173" s="58" t="s">
        <v>104</v>
      </c>
      <c r="C173" s="150">
        <v>416668.57</v>
      </c>
      <c r="D173" s="146">
        <v>7300</v>
      </c>
      <c r="E173" s="56" t="str">
        <f t="shared" si="3"/>
        <v>73000000</v>
      </c>
      <c r="F173" s="163">
        <f t="shared" si="0"/>
        <v>0</v>
      </c>
      <c r="G173" s="165">
        <v>0</v>
      </c>
      <c r="H173" s="166">
        <v>0</v>
      </c>
      <c r="I173" s="148" t="str">
        <f t="shared" si="2"/>
        <v>73000000</v>
      </c>
      <c r="J173" s="1">
        <v>416668.57</v>
      </c>
      <c r="K173" s="166">
        <v>2</v>
      </c>
      <c r="L173" s="148">
        <f t="shared" si="1"/>
        <v>0</v>
      </c>
      <c r="M173" s="1">
        <v>0</v>
      </c>
      <c r="N173" s="167">
        <v>0</v>
      </c>
      <c r="O173" s="1">
        <v>416668.57</v>
      </c>
      <c r="P173" s="168">
        <v>2</v>
      </c>
      <c r="Q173" s="1">
        <v>0</v>
      </c>
      <c r="R173" s="168">
        <v>0</v>
      </c>
      <c r="S173" s="1">
        <v>0</v>
      </c>
      <c r="T173" s="168">
        <v>0</v>
      </c>
      <c r="U173" s="1">
        <v>0</v>
      </c>
      <c r="V173" s="169">
        <v>0</v>
      </c>
    </row>
    <row r="174" spans="2:22" outlineLevel="2" x14ac:dyDescent="0.2">
      <c r="B174" s="58" t="s">
        <v>104</v>
      </c>
      <c r="C174" s="150">
        <v>91428.57</v>
      </c>
      <c r="D174" s="146">
        <v>7610</v>
      </c>
      <c r="E174" s="56" t="str">
        <f t="shared" si="3"/>
        <v>76100000</v>
      </c>
      <c r="F174" s="163">
        <f t="shared" si="0"/>
        <v>0</v>
      </c>
      <c r="G174" s="165">
        <v>0</v>
      </c>
      <c r="H174" s="166">
        <v>0</v>
      </c>
      <c r="I174" s="148" t="str">
        <f t="shared" si="2"/>
        <v>76100000</v>
      </c>
      <c r="J174" s="1">
        <v>91428.57</v>
      </c>
      <c r="K174" s="166">
        <v>5</v>
      </c>
      <c r="L174" s="148">
        <f t="shared" si="1"/>
        <v>0</v>
      </c>
      <c r="M174" s="1">
        <v>0</v>
      </c>
      <c r="N174" s="167">
        <v>0</v>
      </c>
      <c r="O174" s="1">
        <v>17142.86</v>
      </c>
      <c r="P174" s="168">
        <v>1</v>
      </c>
      <c r="Q174" s="1">
        <v>74285.710000000006</v>
      </c>
      <c r="R174" s="168">
        <v>4</v>
      </c>
      <c r="S174" s="1">
        <v>0</v>
      </c>
      <c r="T174" s="168">
        <v>0</v>
      </c>
      <c r="U174" s="1">
        <v>0</v>
      </c>
      <c r="V174" s="169">
        <v>0</v>
      </c>
    </row>
    <row r="175" spans="2:22" outlineLevel="2" x14ac:dyDescent="0.2">
      <c r="B175" s="58" t="s">
        <v>104</v>
      </c>
      <c r="C175" s="150">
        <v>6703255.4299999997</v>
      </c>
      <c r="D175" s="146">
        <v>7900</v>
      </c>
      <c r="E175" s="56" t="str">
        <f t="shared" si="3"/>
        <v>79000000</v>
      </c>
      <c r="F175" s="163">
        <f t="shared" si="0"/>
        <v>0</v>
      </c>
      <c r="G175" s="165">
        <v>0</v>
      </c>
      <c r="H175" s="166">
        <v>0</v>
      </c>
      <c r="I175" s="148" t="str">
        <f t="shared" si="2"/>
        <v>79000000</v>
      </c>
      <c r="J175" s="1">
        <v>6703255.4299999997</v>
      </c>
      <c r="K175" s="166">
        <v>1</v>
      </c>
      <c r="L175" s="148">
        <f t="shared" si="1"/>
        <v>0</v>
      </c>
      <c r="M175" s="1">
        <v>0</v>
      </c>
      <c r="N175" s="167">
        <v>0</v>
      </c>
      <c r="O175" s="1">
        <v>6703255.4299999997</v>
      </c>
      <c r="P175" s="168">
        <v>1</v>
      </c>
      <c r="Q175" s="1">
        <v>0</v>
      </c>
      <c r="R175" s="168">
        <v>0</v>
      </c>
      <c r="S175" s="1">
        <v>0</v>
      </c>
      <c r="T175" s="168">
        <v>0</v>
      </c>
      <c r="U175" s="1">
        <v>0</v>
      </c>
      <c r="V175" s="169">
        <v>0</v>
      </c>
    </row>
    <row r="176" spans="2:22" outlineLevel="2" x14ac:dyDescent="0.2">
      <c r="B176" s="58" t="s">
        <v>104</v>
      </c>
      <c r="C176" s="150">
        <v>784409.14</v>
      </c>
      <c r="D176" s="146">
        <v>7941</v>
      </c>
      <c r="E176" s="56" t="str">
        <f t="shared" si="3"/>
        <v>79410000</v>
      </c>
      <c r="F176" s="163">
        <f t="shared" si="0"/>
        <v>0</v>
      </c>
      <c r="G176" s="165">
        <v>0</v>
      </c>
      <c r="H176" s="166">
        <v>0</v>
      </c>
      <c r="I176" s="148" t="str">
        <f t="shared" si="2"/>
        <v>79410000</v>
      </c>
      <c r="J176" s="1">
        <v>784409.14</v>
      </c>
      <c r="K176" s="166">
        <v>1</v>
      </c>
      <c r="L176" s="148">
        <f t="shared" si="1"/>
        <v>0</v>
      </c>
      <c r="M176" s="1">
        <v>0</v>
      </c>
      <c r="N176" s="167">
        <v>0</v>
      </c>
      <c r="O176" s="1">
        <v>784409.14</v>
      </c>
      <c r="P176" s="168">
        <v>1</v>
      </c>
      <c r="Q176" s="1">
        <v>0</v>
      </c>
      <c r="R176" s="168">
        <v>0</v>
      </c>
      <c r="S176" s="1">
        <v>0</v>
      </c>
      <c r="T176" s="168">
        <v>0</v>
      </c>
      <c r="U176" s="1">
        <v>0</v>
      </c>
      <c r="V176" s="169">
        <v>0</v>
      </c>
    </row>
    <row r="177" spans="2:22" outlineLevel="2" x14ac:dyDescent="0.2">
      <c r="B177" s="170"/>
      <c r="C177" s="171"/>
      <c r="D177" s="153"/>
      <c r="E177" s="154"/>
      <c r="F177" s="155"/>
      <c r="G177" s="156"/>
      <c r="H177" s="157"/>
      <c r="I177" s="158"/>
      <c r="J177" s="159"/>
      <c r="K177" s="157"/>
      <c r="L177" s="158"/>
      <c r="M177" s="159"/>
      <c r="N177" s="160"/>
      <c r="O177" s="159"/>
      <c r="P177" s="161"/>
      <c r="Q177" s="159"/>
      <c r="R177" s="161"/>
      <c r="S177" s="159"/>
      <c r="T177" s="161"/>
      <c r="U177" s="159"/>
      <c r="V177" s="162"/>
    </row>
    <row r="178" spans="2:22" ht="25.5" customHeight="1" outlineLevel="1" x14ac:dyDescent="0.2">
      <c r="B178" s="55" t="s">
        <v>105</v>
      </c>
      <c r="C178" s="145">
        <f>SUBTOTAL(9,C179:C179)</f>
        <v>1094843.1399999999</v>
      </c>
      <c r="D178" s="146"/>
      <c r="E178" s="56"/>
      <c r="F178" s="163"/>
      <c r="G178" s="165"/>
      <c r="H178" s="166"/>
      <c r="I178" s="148"/>
      <c r="J178" s="1"/>
      <c r="K178" s="166"/>
      <c r="L178" s="148"/>
      <c r="M178" s="1"/>
      <c r="N178" s="167"/>
      <c r="O178" s="1"/>
      <c r="P178" s="168"/>
      <c r="Q178" s="1"/>
      <c r="R178" s="168"/>
      <c r="S178" s="1"/>
      <c r="T178" s="168"/>
      <c r="U178" s="1"/>
      <c r="V178" s="169"/>
    </row>
    <row r="179" spans="2:22" outlineLevel="2" x14ac:dyDescent="0.2">
      <c r="B179" s="58" t="s">
        <v>105</v>
      </c>
      <c r="C179" s="150">
        <v>1094843.1399999999</v>
      </c>
      <c r="D179" s="146">
        <v>7930</v>
      </c>
      <c r="E179" s="56" t="str">
        <f t="shared" si="3"/>
        <v>79300000</v>
      </c>
      <c r="F179" s="163">
        <f t="shared" si="0"/>
        <v>0</v>
      </c>
      <c r="G179" s="165">
        <v>0</v>
      </c>
      <c r="H179" s="166">
        <v>0</v>
      </c>
      <c r="I179" s="148" t="str">
        <f t="shared" si="2"/>
        <v>79300000</v>
      </c>
      <c r="J179" s="1">
        <v>1094843.1399999999</v>
      </c>
      <c r="K179" s="166">
        <v>3</v>
      </c>
      <c r="L179" s="148">
        <f t="shared" si="1"/>
        <v>0</v>
      </c>
      <c r="M179" s="1">
        <v>0</v>
      </c>
      <c r="N179" s="167">
        <v>0</v>
      </c>
      <c r="O179" s="1">
        <v>773736</v>
      </c>
      <c r="P179" s="168">
        <v>2</v>
      </c>
      <c r="Q179" s="1">
        <v>321107.14</v>
      </c>
      <c r="R179" s="168">
        <v>1</v>
      </c>
      <c r="S179" s="1">
        <v>0</v>
      </c>
      <c r="T179" s="168">
        <v>0</v>
      </c>
      <c r="U179" s="1">
        <v>0</v>
      </c>
      <c r="V179" s="169">
        <v>0</v>
      </c>
    </row>
    <row r="180" spans="2:22" outlineLevel="2" x14ac:dyDescent="0.2">
      <c r="B180" s="170"/>
      <c r="C180" s="171"/>
      <c r="D180" s="153"/>
      <c r="E180" s="154"/>
      <c r="F180" s="155"/>
      <c r="G180" s="156"/>
      <c r="H180" s="157"/>
      <c r="I180" s="158"/>
      <c r="J180" s="159"/>
      <c r="K180" s="157"/>
      <c r="L180" s="158"/>
      <c r="M180" s="159"/>
      <c r="N180" s="160"/>
      <c r="O180" s="159"/>
      <c r="P180" s="161"/>
      <c r="Q180" s="159"/>
      <c r="R180" s="161"/>
      <c r="S180" s="159"/>
      <c r="T180" s="161"/>
      <c r="U180" s="159"/>
      <c r="V180" s="162"/>
    </row>
    <row r="181" spans="2:22" ht="25.5" customHeight="1" outlineLevel="1" x14ac:dyDescent="0.2">
      <c r="B181" s="55" t="s">
        <v>106</v>
      </c>
      <c r="C181" s="145">
        <f>SUBTOTAL(9,C182:C239)</f>
        <v>223961148.69000006</v>
      </c>
      <c r="D181" s="146"/>
      <c r="E181" s="56"/>
      <c r="F181" s="163"/>
      <c r="G181" s="165"/>
      <c r="H181" s="166"/>
      <c r="I181" s="148"/>
      <c r="J181" s="1"/>
      <c r="K181" s="166"/>
      <c r="L181" s="148"/>
      <c r="M181" s="1"/>
      <c r="N181" s="167"/>
      <c r="O181" s="1"/>
      <c r="P181" s="168"/>
      <c r="Q181" s="1"/>
      <c r="R181" s="168"/>
      <c r="S181" s="1"/>
      <c r="T181" s="168"/>
      <c r="U181" s="1"/>
      <c r="V181" s="169"/>
    </row>
    <row r="182" spans="2:22" outlineLevel="2" x14ac:dyDescent="0.2">
      <c r="B182" s="58" t="s">
        <v>106</v>
      </c>
      <c r="C182" s="150">
        <v>2295871.09</v>
      </c>
      <c r="D182" s="146">
        <v>932</v>
      </c>
      <c r="E182" s="173" t="str">
        <f t="shared" si="3"/>
        <v>9320000</v>
      </c>
      <c r="F182" s="163" t="str">
        <f t="shared" si="0"/>
        <v>9320000</v>
      </c>
      <c r="G182" s="165">
        <v>2295871.09</v>
      </c>
      <c r="H182" s="166">
        <v>1</v>
      </c>
      <c r="I182" s="148">
        <f t="shared" si="2"/>
        <v>0</v>
      </c>
      <c r="J182" s="1">
        <v>0</v>
      </c>
      <c r="K182" s="166">
        <v>0</v>
      </c>
      <c r="L182" s="148">
        <f t="shared" si="1"/>
        <v>0</v>
      </c>
      <c r="M182" s="1">
        <v>0</v>
      </c>
      <c r="N182" s="167">
        <v>0</v>
      </c>
      <c r="O182" s="1">
        <v>2295871.09</v>
      </c>
      <c r="P182" s="168">
        <v>1</v>
      </c>
      <c r="Q182" s="1">
        <v>0</v>
      </c>
      <c r="R182" s="168">
        <v>0</v>
      </c>
      <c r="S182" s="1">
        <v>0</v>
      </c>
      <c r="T182" s="168">
        <v>0</v>
      </c>
      <c r="U182" s="1">
        <v>0</v>
      </c>
      <c r="V182" s="169">
        <v>0</v>
      </c>
    </row>
    <row r="183" spans="2:22" outlineLevel="2" x14ac:dyDescent="0.2">
      <c r="B183" s="58" t="s">
        <v>106</v>
      </c>
      <c r="C183" s="150">
        <v>332800</v>
      </c>
      <c r="D183" s="146">
        <v>1844</v>
      </c>
      <c r="E183" s="56" t="str">
        <f t="shared" si="3"/>
        <v>18440000</v>
      </c>
      <c r="F183" s="163" t="str">
        <f t="shared" si="0"/>
        <v>18440000</v>
      </c>
      <c r="G183" s="165">
        <v>332800</v>
      </c>
      <c r="H183" s="166">
        <v>2</v>
      </c>
      <c r="I183" s="148">
        <f t="shared" si="2"/>
        <v>0</v>
      </c>
      <c r="J183" s="1">
        <v>0</v>
      </c>
      <c r="K183" s="166">
        <v>0</v>
      </c>
      <c r="L183" s="148">
        <f t="shared" si="1"/>
        <v>0</v>
      </c>
      <c r="M183" s="1">
        <v>0</v>
      </c>
      <c r="N183" s="167">
        <v>0</v>
      </c>
      <c r="O183" s="1">
        <v>332800</v>
      </c>
      <c r="P183" s="168">
        <v>2</v>
      </c>
      <c r="Q183" s="1">
        <v>0</v>
      </c>
      <c r="R183" s="168">
        <v>0</v>
      </c>
      <c r="S183" s="1">
        <v>0</v>
      </c>
      <c r="T183" s="168">
        <v>0</v>
      </c>
      <c r="U183" s="1">
        <v>0</v>
      </c>
      <c r="V183" s="169">
        <v>0</v>
      </c>
    </row>
    <row r="184" spans="2:22" outlineLevel="2" x14ac:dyDescent="0.2">
      <c r="B184" s="58" t="s">
        <v>106</v>
      </c>
      <c r="C184" s="150">
        <v>532011.43000000005</v>
      </c>
      <c r="D184" s="146">
        <v>1952</v>
      </c>
      <c r="E184" s="56" t="str">
        <f t="shared" si="3"/>
        <v>19520000</v>
      </c>
      <c r="F184" s="163" t="str">
        <f t="shared" si="0"/>
        <v>19520000</v>
      </c>
      <c r="G184" s="165">
        <v>532011.43000000005</v>
      </c>
      <c r="H184" s="166">
        <v>1</v>
      </c>
      <c r="I184" s="148">
        <f t="shared" si="2"/>
        <v>0</v>
      </c>
      <c r="J184" s="1">
        <v>0</v>
      </c>
      <c r="K184" s="166">
        <v>0</v>
      </c>
      <c r="L184" s="148">
        <f t="shared" si="1"/>
        <v>0</v>
      </c>
      <c r="M184" s="1">
        <v>0</v>
      </c>
      <c r="N184" s="167">
        <v>0</v>
      </c>
      <c r="O184" s="1">
        <v>532011.43000000005</v>
      </c>
      <c r="P184" s="168">
        <v>1</v>
      </c>
      <c r="Q184" s="1">
        <v>0</v>
      </c>
      <c r="R184" s="168">
        <v>0</v>
      </c>
      <c r="S184" s="1">
        <v>0</v>
      </c>
      <c r="T184" s="168">
        <v>0</v>
      </c>
      <c r="U184" s="1">
        <v>0</v>
      </c>
      <c r="V184" s="169">
        <v>0</v>
      </c>
    </row>
    <row r="185" spans="2:22" outlineLevel="2" x14ac:dyDescent="0.2">
      <c r="B185" s="58" t="s">
        <v>106</v>
      </c>
      <c r="C185" s="150">
        <v>2000000</v>
      </c>
      <c r="D185" s="146">
        <v>2221</v>
      </c>
      <c r="E185" s="56" t="str">
        <f t="shared" si="3"/>
        <v>22210000</v>
      </c>
      <c r="F185" s="163">
        <f t="shared" ref="F185:F252" si="4">IF(G185&gt;0,E185,0)</f>
        <v>0</v>
      </c>
      <c r="G185" s="165">
        <v>0</v>
      </c>
      <c r="H185" s="166">
        <v>0</v>
      </c>
      <c r="I185" s="148" t="str">
        <f t="shared" si="2"/>
        <v>22210000</v>
      </c>
      <c r="J185" s="1">
        <v>2000000</v>
      </c>
      <c r="K185" s="166">
        <v>1</v>
      </c>
      <c r="L185" s="148">
        <f t="shared" ref="L185:L252" si="5">IF(M185&gt;0,E185,0)</f>
        <v>0</v>
      </c>
      <c r="M185" s="1">
        <v>0</v>
      </c>
      <c r="N185" s="167">
        <v>0</v>
      </c>
      <c r="O185" s="1">
        <v>2000000</v>
      </c>
      <c r="P185" s="168">
        <v>1</v>
      </c>
      <c r="Q185" s="1">
        <v>0</v>
      </c>
      <c r="R185" s="168">
        <v>0</v>
      </c>
      <c r="S185" s="1">
        <v>0</v>
      </c>
      <c r="T185" s="168">
        <v>0</v>
      </c>
      <c r="U185" s="1">
        <v>0</v>
      </c>
      <c r="V185" s="169">
        <v>0</v>
      </c>
    </row>
    <row r="186" spans="2:22" outlineLevel="2" x14ac:dyDescent="0.2">
      <c r="B186" s="58" t="s">
        <v>106</v>
      </c>
      <c r="C186" s="150">
        <v>720571.43</v>
      </c>
      <c r="D186" s="146">
        <v>3100</v>
      </c>
      <c r="E186" s="56" t="str">
        <f t="shared" si="3"/>
        <v>31000000</v>
      </c>
      <c r="F186" s="163" t="str">
        <f t="shared" si="4"/>
        <v>31000000</v>
      </c>
      <c r="G186" s="165">
        <v>720571.43</v>
      </c>
      <c r="H186" s="166">
        <v>1</v>
      </c>
      <c r="I186" s="148">
        <f t="shared" ref="I186:I255" si="6">IF(J186&gt;0,E186,0)</f>
        <v>0</v>
      </c>
      <c r="J186" s="1">
        <v>0</v>
      </c>
      <c r="K186" s="166">
        <v>0</v>
      </c>
      <c r="L186" s="148">
        <f t="shared" si="5"/>
        <v>0</v>
      </c>
      <c r="M186" s="1">
        <v>0</v>
      </c>
      <c r="N186" s="167">
        <v>0</v>
      </c>
      <c r="O186" s="1">
        <v>720571.43</v>
      </c>
      <c r="P186" s="168">
        <v>1</v>
      </c>
      <c r="Q186" s="1">
        <v>0</v>
      </c>
      <c r="R186" s="168">
        <v>0</v>
      </c>
      <c r="S186" s="1">
        <v>0</v>
      </c>
      <c r="T186" s="168">
        <v>0</v>
      </c>
      <c r="U186" s="1">
        <v>0</v>
      </c>
      <c r="V186" s="169">
        <v>0</v>
      </c>
    </row>
    <row r="187" spans="2:22" outlineLevel="2" x14ac:dyDescent="0.2">
      <c r="B187" s="58" t="s">
        <v>106</v>
      </c>
      <c r="C187" s="150">
        <v>7982182.6100000003</v>
      </c>
      <c r="D187" s="146">
        <v>3200</v>
      </c>
      <c r="E187" s="56" t="str">
        <f t="shared" si="3"/>
        <v>32000000</v>
      </c>
      <c r="F187" s="163">
        <f t="shared" si="4"/>
        <v>0</v>
      </c>
      <c r="G187" s="165">
        <v>0</v>
      </c>
      <c r="H187" s="166">
        <v>0</v>
      </c>
      <c r="I187" s="148" t="str">
        <f t="shared" si="6"/>
        <v>32000000</v>
      </c>
      <c r="J187" s="1">
        <v>7982182.6100000003</v>
      </c>
      <c r="K187" s="166">
        <v>1</v>
      </c>
      <c r="L187" s="148">
        <f t="shared" si="5"/>
        <v>0</v>
      </c>
      <c r="M187" s="1">
        <v>0</v>
      </c>
      <c r="N187" s="167">
        <v>0</v>
      </c>
      <c r="O187" s="1">
        <v>7982182.6100000003</v>
      </c>
      <c r="P187" s="168">
        <v>1</v>
      </c>
      <c r="Q187" s="1">
        <v>0</v>
      </c>
      <c r="R187" s="168">
        <v>0</v>
      </c>
      <c r="S187" s="1">
        <v>0</v>
      </c>
      <c r="T187" s="168">
        <v>0</v>
      </c>
      <c r="U187" s="1">
        <v>0</v>
      </c>
      <c r="V187" s="169">
        <v>0</v>
      </c>
    </row>
    <row r="188" spans="2:22" outlineLevel="2" x14ac:dyDescent="0.2">
      <c r="B188" s="58" t="s">
        <v>106</v>
      </c>
      <c r="C188" s="150">
        <v>377239.43</v>
      </c>
      <c r="D188" s="146">
        <v>3232</v>
      </c>
      <c r="E188" s="56" t="str">
        <f t="shared" ref="E188:E259" si="7">D188 &amp; E$9</f>
        <v>32320000</v>
      </c>
      <c r="F188" s="163" t="str">
        <f t="shared" si="4"/>
        <v>32320000</v>
      </c>
      <c r="G188" s="165">
        <v>377239.43</v>
      </c>
      <c r="H188" s="166">
        <v>1</v>
      </c>
      <c r="I188" s="148">
        <f t="shared" si="6"/>
        <v>0</v>
      </c>
      <c r="J188" s="1">
        <v>0</v>
      </c>
      <c r="K188" s="166">
        <v>0</v>
      </c>
      <c r="L188" s="148">
        <f t="shared" si="5"/>
        <v>0</v>
      </c>
      <c r="M188" s="1">
        <v>0</v>
      </c>
      <c r="N188" s="167">
        <v>0</v>
      </c>
      <c r="O188" s="1">
        <v>377239.43</v>
      </c>
      <c r="P188" s="168">
        <v>1</v>
      </c>
      <c r="Q188" s="1">
        <v>0</v>
      </c>
      <c r="R188" s="168">
        <v>0</v>
      </c>
      <c r="S188" s="1">
        <v>0</v>
      </c>
      <c r="T188" s="168">
        <v>0</v>
      </c>
      <c r="U188" s="1">
        <v>0</v>
      </c>
      <c r="V188" s="169">
        <v>0</v>
      </c>
    </row>
    <row r="189" spans="2:22" outlineLevel="2" x14ac:dyDescent="0.2">
      <c r="B189" s="58" t="s">
        <v>106</v>
      </c>
      <c r="C189" s="150">
        <v>610308.56999999995</v>
      </c>
      <c r="D189" s="146">
        <v>3233</v>
      </c>
      <c r="E189" s="56" t="str">
        <f t="shared" si="7"/>
        <v>32330000</v>
      </c>
      <c r="F189" s="163" t="str">
        <f t="shared" si="4"/>
        <v>32330000</v>
      </c>
      <c r="G189" s="165">
        <v>610308.56999999995</v>
      </c>
      <c r="H189" s="166">
        <v>1</v>
      </c>
      <c r="I189" s="148">
        <f t="shared" si="6"/>
        <v>0</v>
      </c>
      <c r="J189" s="1">
        <v>0</v>
      </c>
      <c r="K189" s="166">
        <v>0</v>
      </c>
      <c r="L189" s="148">
        <f t="shared" si="5"/>
        <v>0</v>
      </c>
      <c r="M189" s="1">
        <v>0</v>
      </c>
      <c r="N189" s="167">
        <v>0</v>
      </c>
      <c r="O189" s="1">
        <v>610308.56999999995</v>
      </c>
      <c r="P189" s="168">
        <v>1</v>
      </c>
      <c r="Q189" s="1">
        <v>0</v>
      </c>
      <c r="R189" s="168">
        <v>0</v>
      </c>
      <c r="S189" s="1">
        <v>0</v>
      </c>
      <c r="T189" s="168">
        <v>0</v>
      </c>
      <c r="U189" s="1">
        <v>0</v>
      </c>
      <c r="V189" s="169">
        <v>0</v>
      </c>
    </row>
    <row r="190" spans="2:22" outlineLevel="2" x14ac:dyDescent="0.2">
      <c r="B190" s="58" t="s">
        <v>106</v>
      </c>
      <c r="C190" s="150">
        <v>828571.43</v>
      </c>
      <c r="D190" s="146">
        <v>3234</v>
      </c>
      <c r="E190" s="56" t="str">
        <f t="shared" si="7"/>
        <v>32340000</v>
      </c>
      <c r="F190" s="163" t="str">
        <f t="shared" si="4"/>
        <v>32340000</v>
      </c>
      <c r="G190" s="165">
        <v>828571.43</v>
      </c>
      <c r="H190" s="166">
        <v>1</v>
      </c>
      <c r="I190" s="148">
        <f t="shared" si="6"/>
        <v>0</v>
      </c>
      <c r="J190" s="1">
        <v>0</v>
      </c>
      <c r="K190" s="166">
        <v>0</v>
      </c>
      <c r="L190" s="148">
        <f t="shared" si="5"/>
        <v>0</v>
      </c>
      <c r="M190" s="1">
        <v>0</v>
      </c>
      <c r="N190" s="167">
        <v>0</v>
      </c>
      <c r="O190" s="1">
        <v>828571.43</v>
      </c>
      <c r="P190" s="168">
        <v>1</v>
      </c>
      <c r="Q190" s="1">
        <v>0</v>
      </c>
      <c r="R190" s="168">
        <v>0</v>
      </c>
      <c r="S190" s="1">
        <v>0</v>
      </c>
      <c r="T190" s="168">
        <v>0</v>
      </c>
      <c r="U190" s="1">
        <v>0</v>
      </c>
      <c r="V190" s="169">
        <v>0</v>
      </c>
    </row>
    <row r="191" spans="2:22" outlineLevel="2" x14ac:dyDescent="0.2">
      <c r="B191" s="58" t="s">
        <v>106</v>
      </c>
      <c r="C191" s="150">
        <v>631628.56999999995</v>
      </c>
      <c r="D191" s="146">
        <v>3412</v>
      </c>
      <c r="E191" s="56" t="str">
        <f t="shared" si="7"/>
        <v>34120000</v>
      </c>
      <c r="F191" s="163" t="str">
        <f t="shared" si="4"/>
        <v>34120000</v>
      </c>
      <c r="G191" s="165">
        <v>631628.56999999995</v>
      </c>
      <c r="H191" s="166">
        <v>1</v>
      </c>
      <c r="I191" s="148">
        <f t="shared" si="6"/>
        <v>0</v>
      </c>
      <c r="J191" s="1">
        <v>0</v>
      </c>
      <c r="K191" s="166">
        <v>0</v>
      </c>
      <c r="L191" s="148">
        <f t="shared" si="5"/>
        <v>0</v>
      </c>
      <c r="M191" s="1">
        <v>0</v>
      </c>
      <c r="N191" s="167">
        <v>0</v>
      </c>
      <c r="O191" s="1">
        <v>0</v>
      </c>
      <c r="P191" s="168">
        <v>0</v>
      </c>
      <c r="Q191" s="1">
        <v>631628.56999999995</v>
      </c>
      <c r="R191" s="168">
        <v>1</v>
      </c>
      <c r="S191" s="1">
        <v>0</v>
      </c>
      <c r="T191" s="168">
        <v>0</v>
      </c>
      <c r="U191" s="1">
        <v>0</v>
      </c>
      <c r="V191" s="169">
        <v>0</v>
      </c>
    </row>
    <row r="192" spans="2:22" outlineLevel="2" x14ac:dyDescent="0.2">
      <c r="B192" s="58" t="s">
        <v>106</v>
      </c>
      <c r="C192" s="150">
        <v>2057142.86</v>
      </c>
      <c r="D192" s="146">
        <v>3414</v>
      </c>
      <c r="E192" s="56" t="str">
        <f t="shared" si="7"/>
        <v>34140000</v>
      </c>
      <c r="F192" s="163" t="str">
        <f t="shared" si="4"/>
        <v>34140000</v>
      </c>
      <c r="G192" s="165">
        <v>2057142.86</v>
      </c>
      <c r="H192" s="166">
        <v>1</v>
      </c>
      <c r="I192" s="148">
        <f t="shared" si="6"/>
        <v>0</v>
      </c>
      <c r="J192" s="1">
        <v>0</v>
      </c>
      <c r="K192" s="166">
        <v>0</v>
      </c>
      <c r="L192" s="148">
        <f t="shared" si="5"/>
        <v>0</v>
      </c>
      <c r="M192" s="1">
        <v>0</v>
      </c>
      <c r="N192" s="167">
        <v>0</v>
      </c>
      <c r="O192" s="1">
        <v>2057142.86</v>
      </c>
      <c r="P192" s="168">
        <v>1</v>
      </c>
      <c r="Q192" s="1">
        <v>0</v>
      </c>
      <c r="R192" s="168">
        <v>0</v>
      </c>
      <c r="S192" s="1">
        <v>0</v>
      </c>
      <c r="T192" s="168">
        <v>0</v>
      </c>
      <c r="U192" s="1">
        <v>0</v>
      </c>
      <c r="V192" s="169">
        <v>0</v>
      </c>
    </row>
    <row r="193" spans="2:22" outlineLevel="2" x14ac:dyDescent="0.2">
      <c r="B193" s="58" t="s">
        <v>106</v>
      </c>
      <c r="C193" s="150">
        <v>7200000</v>
      </c>
      <c r="D193" s="146">
        <v>3430</v>
      </c>
      <c r="E193" s="56" t="str">
        <f t="shared" si="7"/>
        <v>34300000</v>
      </c>
      <c r="F193" s="163" t="str">
        <f t="shared" si="4"/>
        <v>34300000</v>
      </c>
      <c r="G193" s="165">
        <v>7200000</v>
      </c>
      <c r="H193" s="166">
        <v>4</v>
      </c>
      <c r="I193" s="148">
        <f t="shared" si="6"/>
        <v>0</v>
      </c>
      <c r="J193" s="1">
        <v>0</v>
      </c>
      <c r="K193" s="166">
        <v>0</v>
      </c>
      <c r="L193" s="148">
        <f t="shared" si="5"/>
        <v>0</v>
      </c>
      <c r="M193" s="1">
        <v>0</v>
      </c>
      <c r="N193" s="167">
        <v>0</v>
      </c>
      <c r="O193" s="1">
        <v>1714285.71</v>
      </c>
      <c r="P193" s="168">
        <v>3</v>
      </c>
      <c r="Q193" s="1">
        <v>5485714.29</v>
      </c>
      <c r="R193" s="168">
        <v>1</v>
      </c>
      <c r="S193" s="1">
        <v>0</v>
      </c>
      <c r="T193" s="168">
        <v>0</v>
      </c>
      <c r="U193" s="1">
        <v>0</v>
      </c>
      <c r="V193" s="169">
        <v>0</v>
      </c>
    </row>
    <row r="194" spans="2:22" outlineLevel="2" x14ac:dyDescent="0.2">
      <c r="B194" s="58" t="s">
        <v>106</v>
      </c>
      <c r="C194" s="150">
        <v>456066.29</v>
      </c>
      <c r="D194" s="146">
        <v>3450</v>
      </c>
      <c r="E194" s="56" t="str">
        <f t="shared" si="7"/>
        <v>34500000</v>
      </c>
      <c r="F194" s="163" t="str">
        <f t="shared" si="4"/>
        <v>34500000</v>
      </c>
      <c r="G194" s="165">
        <v>456066.29</v>
      </c>
      <c r="H194" s="166">
        <v>1</v>
      </c>
      <c r="I194" s="148">
        <f t="shared" si="6"/>
        <v>0</v>
      </c>
      <c r="J194" s="1">
        <v>0</v>
      </c>
      <c r="K194" s="166">
        <v>0</v>
      </c>
      <c r="L194" s="148">
        <f t="shared" si="5"/>
        <v>0</v>
      </c>
      <c r="M194" s="1">
        <v>0</v>
      </c>
      <c r="N194" s="167">
        <v>0</v>
      </c>
      <c r="O194" s="1">
        <v>456066.29</v>
      </c>
      <c r="P194" s="168">
        <v>1</v>
      </c>
      <c r="Q194" s="1">
        <v>0</v>
      </c>
      <c r="R194" s="168">
        <v>0</v>
      </c>
      <c r="S194" s="1">
        <v>0</v>
      </c>
      <c r="T194" s="168">
        <v>0</v>
      </c>
      <c r="U194" s="1">
        <v>0</v>
      </c>
      <c r="V194" s="169">
        <v>0</v>
      </c>
    </row>
    <row r="195" spans="2:22" outlineLevel="2" x14ac:dyDescent="0.2">
      <c r="B195" s="58" t="s">
        <v>106</v>
      </c>
      <c r="C195" s="150">
        <v>1789585.71</v>
      </c>
      <c r="D195" s="146">
        <v>3496</v>
      </c>
      <c r="E195" s="56" t="str">
        <f t="shared" si="7"/>
        <v>34960000</v>
      </c>
      <c r="F195" s="163" t="str">
        <f t="shared" si="4"/>
        <v>34960000</v>
      </c>
      <c r="G195" s="165">
        <v>1789585.71</v>
      </c>
      <c r="H195" s="166">
        <v>1</v>
      </c>
      <c r="I195" s="148">
        <f t="shared" si="6"/>
        <v>0</v>
      </c>
      <c r="J195" s="1">
        <v>0</v>
      </c>
      <c r="K195" s="166">
        <v>0</v>
      </c>
      <c r="L195" s="148">
        <f t="shared" si="5"/>
        <v>0</v>
      </c>
      <c r="M195" s="1">
        <v>0</v>
      </c>
      <c r="N195" s="167">
        <v>0</v>
      </c>
      <c r="O195" s="1">
        <v>1789585.71</v>
      </c>
      <c r="P195" s="168">
        <v>1</v>
      </c>
      <c r="Q195" s="1">
        <v>0</v>
      </c>
      <c r="R195" s="168">
        <v>0</v>
      </c>
      <c r="S195" s="1">
        <v>0</v>
      </c>
      <c r="T195" s="168">
        <v>0</v>
      </c>
      <c r="U195" s="1">
        <v>0</v>
      </c>
      <c r="V195" s="169">
        <v>0</v>
      </c>
    </row>
    <row r="196" spans="2:22" outlineLevel="2" x14ac:dyDescent="0.2">
      <c r="B196" s="58" t="s">
        <v>106</v>
      </c>
      <c r="C196" s="150">
        <v>6455054.29</v>
      </c>
      <c r="D196" s="146">
        <v>3511</v>
      </c>
      <c r="E196" s="56" t="str">
        <f t="shared" si="7"/>
        <v>35110000</v>
      </c>
      <c r="F196" s="163" t="str">
        <f t="shared" si="4"/>
        <v>35110000</v>
      </c>
      <c r="G196" s="165">
        <v>6455054.29</v>
      </c>
      <c r="H196" s="166">
        <v>3</v>
      </c>
      <c r="I196" s="148">
        <f t="shared" si="6"/>
        <v>0</v>
      </c>
      <c r="J196" s="1">
        <v>0</v>
      </c>
      <c r="K196" s="166">
        <v>0</v>
      </c>
      <c r="L196" s="148">
        <f t="shared" si="5"/>
        <v>0</v>
      </c>
      <c r="M196" s="1">
        <v>0</v>
      </c>
      <c r="N196" s="167">
        <v>0</v>
      </c>
      <c r="O196" s="1">
        <v>6455054.29</v>
      </c>
      <c r="P196" s="168">
        <v>3</v>
      </c>
      <c r="Q196" s="1">
        <v>0</v>
      </c>
      <c r="R196" s="168">
        <v>0</v>
      </c>
      <c r="S196" s="1">
        <v>0</v>
      </c>
      <c r="T196" s="168">
        <v>0</v>
      </c>
      <c r="U196" s="1">
        <v>0</v>
      </c>
      <c r="V196" s="169">
        <v>0</v>
      </c>
    </row>
    <row r="197" spans="2:22" outlineLevel="2" x14ac:dyDescent="0.2">
      <c r="B197" s="58" t="s">
        <v>106</v>
      </c>
      <c r="C197" s="150">
        <v>173360</v>
      </c>
      <c r="D197" s="146">
        <v>3744</v>
      </c>
      <c r="E197" s="56" t="str">
        <f t="shared" si="7"/>
        <v>37440000</v>
      </c>
      <c r="F197" s="163" t="str">
        <f t="shared" si="4"/>
        <v>37440000</v>
      </c>
      <c r="G197" s="165">
        <v>173360</v>
      </c>
      <c r="H197" s="166">
        <v>1</v>
      </c>
      <c r="I197" s="148">
        <f t="shared" si="6"/>
        <v>0</v>
      </c>
      <c r="J197" s="1">
        <v>0</v>
      </c>
      <c r="K197" s="166">
        <v>0</v>
      </c>
      <c r="L197" s="148">
        <f t="shared" si="5"/>
        <v>0</v>
      </c>
      <c r="M197" s="1">
        <v>0</v>
      </c>
      <c r="N197" s="167">
        <v>0</v>
      </c>
      <c r="O197" s="1">
        <v>173360</v>
      </c>
      <c r="P197" s="168">
        <v>1</v>
      </c>
      <c r="Q197" s="1">
        <v>0</v>
      </c>
      <c r="R197" s="168">
        <v>0</v>
      </c>
      <c r="S197" s="1">
        <v>0</v>
      </c>
      <c r="T197" s="168">
        <v>0</v>
      </c>
      <c r="U197" s="1">
        <v>0</v>
      </c>
      <c r="V197" s="169">
        <v>0</v>
      </c>
    </row>
    <row r="198" spans="2:22" outlineLevel="2" x14ac:dyDescent="0.2">
      <c r="B198" s="58" t="s">
        <v>106</v>
      </c>
      <c r="C198" s="150">
        <v>580361.71</v>
      </c>
      <c r="D198" s="146">
        <v>3860</v>
      </c>
      <c r="E198" s="56" t="str">
        <f t="shared" si="7"/>
        <v>38600000</v>
      </c>
      <c r="F198" s="163" t="str">
        <f t="shared" si="4"/>
        <v>38600000</v>
      </c>
      <c r="G198" s="165">
        <v>580361.71</v>
      </c>
      <c r="H198" s="166">
        <v>1</v>
      </c>
      <c r="I198" s="148">
        <f t="shared" si="6"/>
        <v>0</v>
      </c>
      <c r="J198" s="1">
        <v>0</v>
      </c>
      <c r="K198" s="166">
        <v>0</v>
      </c>
      <c r="L198" s="148">
        <f t="shared" si="5"/>
        <v>0</v>
      </c>
      <c r="M198" s="1">
        <v>0</v>
      </c>
      <c r="N198" s="167">
        <v>0</v>
      </c>
      <c r="O198" s="1">
        <v>580361.71</v>
      </c>
      <c r="P198" s="168">
        <v>1</v>
      </c>
      <c r="Q198" s="1">
        <v>0</v>
      </c>
      <c r="R198" s="168">
        <v>0</v>
      </c>
      <c r="S198" s="1">
        <v>0</v>
      </c>
      <c r="T198" s="168">
        <v>0</v>
      </c>
      <c r="U198" s="1">
        <v>0</v>
      </c>
      <c r="V198" s="169">
        <v>0</v>
      </c>
    </row>
    <row r="199" spans="2:22" outlineLevel="2" x14ac:dyDescent="0.2">
      <c r="B199" s="58" t="s">
        <v>106</v>
      </c>
      <c r="C199" s="174">
        <v>571428.56999999995</v>
      </c>
      <c r="D199" s="175">
        <v>3952</v>
      </c>
      <c r="E199" s="56" t="str">
        <f t="shared" si="7"/>
        <v>39520000</v>
      </c>
      <c r="F199" s="163" t="str">
        <f t="shared" si="4"/>
        <v>39520000</v>
      </c>
      <c r="G199" s="165">
        <v>571428.56999999995</v>
      </c>
      <c r="H199" s="166">
        <v>1</v>
      </c>
      <c r="I199" s="148"/>
      <c r="J199" s="1">
        <v>0</v>
      </c>
      <c r="K199" s="166">
        <v>0</v>
      </c>
      <c r="L199" s="148"/>
      <c r="M199" s="1">
        <v>0</v>
      </c>
      <c r="N199" s="167">
        <v>0</v>
      </c>
      <c r="O199" s="1">
        <v>571428.56999999995</v>
      </c>
      <c r="P199" s="168">
        <v>1</v>
      </c>
      <c r="Q199" s="1">
        <v>0</v>
      </c>
      <c r="R199" s="168">
        <v>0</v>
      </c>
      <c r="S199" s="1">
        <v>0</v>
      </c>
      <c r="T199" s="168">
        <v>0</v>
      </c>
      <c r="U199" s="1">
        <v>0</v>
      </c>
      <c r="V199" s="169">
        <v>0</v>
      </c>
    </row>
    <row r="200" spans="2:22" outlineLevel="2" x14ac:dyDescent="0.2">
      <c r="B200" s="58" t="s">
        <v>106</v>
      </c>
      <c r="C200" s="150">
        <v>1022857.14</v>
      </c>
      <c r="D200" s="146">
        <v>4211</v>
      </c>
      <c r="E200" s="56" t="str">
        <f t="shared" si="7"/>
        <v>42110000</v>
      </c>
      <c r="F200" s="163" t="str">
        <f t="shared" si="4"/>
        <v>42110000</v>
      </c>
      <c r="G200" s="165">
        <v>1022857.14</v>
      </c>
      <c r="H200" s="166">
        <v>1</v>
      </c>
      <c r="I200" s="148">
        <f t="shared" si="6"/>
        <v>0</v>
      </c>
      <c r="J200" s="1">
        <v>0</v>
      </c>
      <c r="K200" s="166">
        <v>0</v>
      </c>
      <c r="L200" s="148">
        <f t="shared" si="5"/>
        <v>0</v>
      </c>
      <c r="M200" s="1">
        <v>0</v>
      </c>
      <c r="N200" s="167">
        <v>0</v>
      </c>
      <c r="O200" s="1">
        <v>1022857.14</v>
      </c>
      <c r="P200" s="168">
        <v>1</v>
      </c>
      <c r="Q200" s="1">
        <v>0</v>
      </c>
      <c r="R200" s="168">
        <v>0</v>
      </c>
      <c r="S200" s="1">
        <v>0</v>
      </c>
      <c r="T200" s="168">
        <v>0</v>
      </c>
      <c r="U200" s="1">
        <v>0</v>
      </c>
      <c r="V200" s="169">
        <v>0</v>
      </c>
    </row>
    <row r="201" spans="2:22" outlineLevel="2" x14ac:dyDescent="0.2">
      <c r="B201" s="58" t="s">
        <v>106</v>
      </c>
      <c r="C201" s="150">
        <v>956160</v>
      </c>
      <c r="D201" s="146">
        <v>4212</v>
      </c>
      <c r="E201" s="56" t="str">
        <f t="shared" si="7"/>
        <v>42120000</v>
      </c>
      <c r="F201" s="163" t="str">
        <f t="shared" si="4"/>
        <v>42120000</v>
      </c>
      <c r="G201" s="165">
        <v>956160</v>
      </c>
      <c r="H201" s="166">
        <v>1</v>
      </c>
      <c r="I201" s="148">
        <f t="shared" si="6"/>
        <v>0</v>
      </c>
      <c r="J201" s="1">
        <v>0</v>
      </c>
      <c r="K201" s="166">
        <v>0</v>
      </c>
      <c r="L201" s="148">
        <f t="shared" si="5"/>
        <v>0</v>
      </c>
      <c r="M201" s="1">
        <v>0</v>
      </c>
      <c r="N201" s="167">
        <v>0</v>
      </c>
      <c r="O201" s="1">
        <v>0</v>
      </c>
      <c r="P201" s="168">
        <v>0</v>
      </c>
      <c r="Q201" s="1">
        <v>956160</v>
      </c>
      <c r="R201" s="168">
        <v>1</v>
      </c>
      <c r="S201" s="1">
        <v>0</v>
      </c>
      <c r="T201" s="168">
        <v>0</v>
      </c>
      <c r="U201" s="1">
        <v>0</v>
      </c>
      <c r="V201" s="169">
        <v>0</v>
      </c>
    </row>
    <row r="202" spans="2:22" outlineLevel="2" x14ac:dyDescent="0.2">
      <c r="B202" s="58" t="s">
        <v>106</v>
      </c>
      <c r="C202" s="150">
        <v>408571.43</v>
      </c>
      <c r="D202" s="146">
        <v>4271</v>
      </c>
      <c r="E202" s="56" t="str">
        <f t="shared" si="7"/>
        <v>42710000</v>
      </c>
      <c r="F202" s="163" t="str">
        <f t="shared" si="4"/>
        <v>42710000</v>
      </c>
      <c r="G202" s="165">
        <v>408571.43</v>
      </c>
      <c r="H202" s="166">
        <v>2</v>
      </c>
      <c r="I202" s="148">
        <f t="shared" si="6"/>
        <v>0</v>
      </c>
      <c r="J202" s="1">
        <v>0</v>
      </c>
      <c r="K202" s="166">
        <v>0</v>
      </c>
      <c r="L202" s="148">
        <f t="shared" si="5"/>
        <v>0</v>
      </c>
      <c r="M202" s="1">
        <v>0</v>
      </c>
      <c r="N202" s="167">
        <v>0</v>
      </c>
      <c r="O202" s="1">
        <v>0</v>
      </c>
      <c r="P202" s="168">
        <v>0</v>
      </c>
      <c r="Q202" s="1">
        <v>408571.43</v>
      </c>
      <c r="R202" s="168">
        <v>2</v>
      </c>
      <c r="S202" s="1">
        <v>0</v>
      </c>
      <c r="T202" s="168">
        <v>0</v>
      </c>
      <c r="U202" s="1">
        <v>0</v>
      </c>
      <c r="V202" s="169">
        <v>0</v>
      </c>
    </row>
    <row r="203" spans="2:22" outlineLevel="2" x14ac:dyDescent="0.2">
      <c r="B203" s="58" t="s">
        <v>106</v>
      </c>
      <c r="C203" s="150">
        <v>228571.43</v>
      </c>
      <c r="D203" s="146">
        <v>4299</v>
      </c>
      <c r="E203" s="56" t="str">
        <f t="shared" si="7"/>
        <v>42990000</v>
      </c>
      <c r="F203" s="163" t="str">
        <f t="shared" si="4"/>
        <v>42990000</v>
      </c>
      <c r="G203" s="165">
        <v>228571.43</v>
      </c>
      <c r="H203" s="166">
        <v>1</v>
      </c>
      <c r="I203" s="148">
        <f t="shared" si="6"/>
        <v>0</v>
      </c>
      <c r="J203" s="1">
        <v>0</v>
      </c>
      <c r="K203" s="166">
        <v>0</v>
      </c>
      <c r="L203" s="148">
        <f t="shared" si="5"/>
        <v>0</v>
      </c>
      <c r="M203" s="1">
        <v>0</v>
      </c>
      <c r="N203" s="167">
        <v>0</v>
      </c>
      <c r="O203" s="1">
        <v>228571.43</v>
      </c>
      <c r="P203" s="168">
        <v>1</v>
      </c>
      <c r="Q203" s="1">
        <v>0</v>
      </c>
      <c r="R203" s="168">
        <v>0</v>
      </c>
      <c r="S203" s="1">
        <v>0</v>
      </c>
      <c r="T203" s="168">
        <v>0</v>
      </c>
      <c r="U203" s="1">
        <v>0</v>
      </c>
      <c r="V203" s="169">
        <v>0</v>
      </c>
    </row>
    <row r="204" spans="2:22" outlineLevel="2" x14ac:dyDescent="0.2">
      <c r="B204" s="58" t="s">
        <v>106</v>
      </c>
      <c r="C204" s="150">
        <v>228571.43</v>
      </c>
      <c r="D204" s="146">
        <v>4461</v>
      </c>
      <c r="E204" s="56" t="str">
        <f t="shared" si="7"/>
        <v>44610000</v>
      </c>
      <c r="F204" s="163" t="str">
        <f t="shared" si="4"/>
        <v>44610000</v>
      </c>
      <c r="G204" s="165">
        <v>228571.43</v>
      </c>
      <c r="H204" s="166">
        <v>1</v>
      </c>
      <c r="I204" s="148">
        <f t="shared" si="6"/>
        <v>0</v>
      </c>
      <c r="J204" s="1">
        <v>0</v>
      </c>
      <c r="K204" s="166">
        <v>0</v>
      </c>
      <c r="L204" s="148">
        <f t="shared" si="5"/>
        <v>0</v>
      </c>
      <c r="M204" s="1">
        <v>0</v>
      </c>
      <c r="N204" s="167">
        <v>0</v>
      </c>
      <c r="O204" s="1">
        <v>228571.43</v>
      </c>
      <c r="P204" s="168">
        <v>1</v>
      </c>
      <c r="Q204" s="1">
        <v>0</v>
      </c>
      <c r="R204" s="168">
        <v>0</v>
      </c>
      <c r="S204" s="1">
        <v>0</v>
      </c>
      <c r="T204" s="168">
        <v>0</v>
      </c>
      <c r="U204" s="1">
        <v>0</v>
      </c>
      <c r="V204" s="169">
        <v>0</v>
      </c>
    </row>
    <row r="205" spans="2:22" outlineLevel="2" x14ac:dyDescent="0.2">
      <c r="B205" s="58" t="s">
        <v>106</v>
      </c>
      <c r="C205" s="150">
        <v>5748404.1399999997</v>
      </c>
      <c r="D205" s="146">
        <v>4500</v>
      </c>
      <c r="E205" s="56" t="str">
        <f t="shared" si="7"/>
        <v>45000000</v>
      </c>
      <c r="F205" s="163">
        <f t="shared" si="4"/>
        <v>0</v>
      </c>
      <c r="G205" s="165">
        <v>0</v>
      </c>
      <c r="H205" s="166">
        <v>0</v>
      </c>
      <c r="I205" s="148">
        <f t="shared" si="6"/>
        <v>0</v>
      </c>
      <c r="J205" s="1">
        <v>0</v>
      </c>
      <c r="K205" s="166">
        <v>0</v>
      </c>
      <c r="L205" s="148" t="str">
        <f t="shared" si="5"/>
        <v>45000000</v>
      </c>
      <c r="M205" s="1">
        <v>5748404.1399999997</v>
      </c>
      <c r="N205" s="167">
        <v>3</v>
      </c>
      <c r="O205" s="1">
        <v>5748404.1399999997</v>
      </c>
      <c r="P205" s="168">
        <v>3</v>
      </c>
      <c r="Q205" s="1">
        <v>0</v>
      </c>
      <c r="R205" s="168">
        <v>0</v>
      </c>
      <c r="S205" s="1">
        <v>0</v>
      </c>
      <c r="T205" s="168">
        <v>0</v>
      </c>
      <c r="U205" s="1">
        <v>0</v>
      </c>
      <c r="V205" s="169">
        <v>0</v>
      </c>
    </row>
    <row r="206" spans="2:22" outlineLevel="2" x14ac:dyDescent="0.2">
      <c r="B206" s="58" t="s">
        <v>106</v>
      </c>
      <c r="C206" s="150">
        <v>176302.4</v>
      </c>
      <c r="D206" s="146">
        <v>4510</v>
      </c>
      <c r="E206" s="56" t="str">
        <f t="shared" si="7"/>
        <v>45100000</v>
      </c>
      <c r="F206" s="163">
        <f t="shared" si="4"/>
        <v>0</v>
      </c>
      <c r="G206" s="165">
        <v>0</v>
      </c>
      <c r="H206" s="166">
        <v>0</v>
      </c>
      <c r="I206" s="148">
        <f t="shared" si="6"/>
        <v>0</v>
      </c>
      <c r="J206" s="1">
        <v>0</v>
      </c>
      <c r="K206" s="166">
        <v>0</v>
      </c>
      <c r="L206" s="148" t="str">
        <f t="shared" si="5"/>
        <v>45100000</v>
      </c>
      <c r="M206" s="1">
        <v>176302.4</v>
      </c>
      <c r="N206" s="167">
        <v>3</v>
      </c>
      <c r="O206" s="1">
        <v>176302.4</v>
      </c>
      <c r="P206" s="168">
        <v>3</v>
      </c>
      <c r="Q206" s="1">
        <v>0</v>
      </c>
      <c r="R206" s="168">
        <v>0</v>
      </c>
      <c r="S206" s="1">
        <v>0</v>
      </c>
      <c r="T206" s="168">
        <v>0</v>
      </c>
      <c r="U206" s="1">
        <v>0</v>
      </c>
      <c r="V206" s="169">
        <v>0</v>
      </c>
    </row>
    <row r="207" spans="2:22" outlineLevel="2" x14ac:dyDescent="0.2">
      <c r="B207" s="58" t="s">
        <v>106</v>
      </c>
      <c r="C207" s="150">
        <v>6406285.6600000001</v>
      </c>
      <c r="D207" s="146">
        <v>4521</v>
      </c>
      <c r="E207" s="56" t="str">
        <f t="shared" si="7"/>
        <v>45210000</v>
      </c>
      <c r="F207" s="163">
        <f t="shared" si="4"/>
        <v>0</v>
      </c>
      <c r="G207" s="165">
        <v>0</v>
      </c>
      <c r="H207" s="166">
        <v>0</v>
      </c>
      <c r="I207" s="148">
        <f t="shared" si="6"/>
        <v>0</v>
      </c>
      <c r="J207" s="1">
        <v>0</v>
      </c>
      <c r="K207" s="166">
        <v>0</v>
      </c>
      <c r="L207" s="148" t="str">
        <f t="shared" si="5"/>
        <v>45210000</v>
      </c>
      <c r="M207" s="1">
        <v>6406285.6600000001</v>
      </c>
      <c r="N207" s="167">
        <v>12</v>
      </c>
      <c r="O207" s="1">
        <v>6406285.6600000001</v>
      </c>
      <c r="P207" s="168">
        <v>12</v>
      </c>
      <c r="Q207" s="1">
        <v>0</v>
      </c>
      <c r="R207" s="168">
        <v>0</v>
      </c>
      <c r="S207" s="1">
        <v>0</v>
      </c>
      <c r="T207" s="168">
        <v>0</v>
      </c>
      <c r="U207" s="1">
        <v>0</v>
      </c>
      <c r="V207" s="169">
        <v>0</v>
      </c>
    </row>
    <row r="208" spans="2:22" outlineLevel="2" x14ac:dyDescent="0.2">
      <c r="B208" s="58" t="s">
        <v>106</v>
      </c>
      <c r="C208" s="150">
        <v>473571.09</v>
      </c>
      <c r="D208" s="146">
        <v>4523</v>
      </c>
      <c r="E208" s="56" t="str">
        <f t="shared" si="7"/>
        <v>45230000</v>
      </c>
      <c r="F208" s="163">
        <f t="shared" si="4"/>
        <v>0</v>
      </c>
      <c r="G208" s="165">
        <v>0</v>
      </c>
      <c r="H208" s="166">
        <v>0</v>
      </c>
      <c r="I208" s="148">
        <f t="shared" si="6"/>
        <v>0</v>
      </c>
      <c r="J208" s="1">
        <v>0</v>
      </c>
      <c r="K208" s="166">
        <v>0</v>
      </c>
      <c r="L208" s="148" t="str">
        <f t="shared" si="5"/>
        <v>45230000</v>
      </c>
      <c r="M208" s="1">
        <v>473571.09</v>
      </c>
      <c r="N208" s="167">
        <v>1</v>
      </c>
      <c r="O208" s="1">
        <v>473571.09</v>
      </c>
      <c r="P208" s="168">
        <v>1</v>
      </c>
      <c r="Q208" s="1">
        <v>0</v>
      </c>
      <c r="R208" s="168">
        <v>0</v>
      </c>
      <c r="S208" s="1">
        <v>0</v>
      </c>
      <c r="T208" s="168">
        <v>0</v>
      </c>
      <c r="U208" s="1">
        <v>0</v>
      </c>
      <c r="V208" s="169">
        <v>0</v>
      </c>
    </row>
    <row r="209" spans="2:22" outlineLevel="2" x14ac:dyDescent="0.2">
      <c r="B209" s="58" t="s">
        <v>106</v>
      </c>
      <c r="C209" s="150">
        <v>1434882.14</v>
      </c>
      <c r="D209" s="146">
        <v>4526</v>
      </c>
      <c r="E209" s="56" t="str">
        <f t="shared" si="7"/>
        <v>45260000</v>
      </c>
      <c r="F209" s="163">
        <f t="shared" si="4"/>
        <v>0</v>
      </c>
      <c r="G209" s="165">
        <v>0</v>
      </c>
      <c r="H209" s="166">
        <v>0</v>
      </c>
      <c r="I209" s="148">
        <f t="shared" si="6"/>
        <v>0</v>
      </c>
      <c r="J209" s="1">
        <v>0</v>
      </c>
      <c r="K209" s="166">
        <v>0</v>
      </c>
      <c r="L209" s="148" t="str">
        <f t="shared" si="5"/>
        <v>45260000</v>
      </c>
      <c r="M209" s="1">
        <v>1434882.14</v>
      </c>
      <c r="N209" s="167">
        <v>7</v>
      </c>
      <c r="O209" s="1">
        <v>1434882.14</v>
      </c>
      <c r="P209" s="168">
        <v>7</v>
      </c>
      <c r="Q209" s="1">
        <v>0</v>
      </c>
      <c r="R209" s="168">
        <v>0</v>
      </c>
      <c r="S209" s="1">
        <v>0</v>
      </c>
      <c r="T209" s="168">
        <v>0</v>
      </c>
      <c r="U209" s="1">
        <v>0</v>
      </c>
      <c r="V209" s="169">
        <v>0</v>
      </c>
    </row>
    <row r="210" spans="2:22" outlineLevel="2" x14ac:dyDescent="0.2">
      <c r="B210" s="58" t="s">
        <v>106</v>
      </c>
      <c r="C210" s="150">
        <v>1442077.83</v>
      </c>
      <c r="D210" s="146">
        <v>4531</v>
      </c>
      <c r="E210" s="56" t="str">
        <f t="shared" si="7"/>
        <v>45310000</v>
      </c>
      <c r="F210" s="163">
        <f t="shared" si="4"/>
        <v>0</v>
      </c>
      <c r="G210" s="165">
        <v>0</v>
      </c>
      <c r="H210" s="166">
        <v>0</v>
      </c>
      <c r="I210" s="148">
        <f t="shared" si="6"/>
        <v>0</v>
      </c>
      <c r="J210" s="1">
        <v>0</v>
      </c>
      <c r="K210" s="166">
        <v>0</v>
      </c>
      <c r="L210" s="148" t="str">
        <f t="shared" si="5"/>
        <v>45310000</v>
      </c>
      <c r="M210" s="1">
        <v>1442077.83</v>
      </c>
      <c r="N210" s="167">
        <v>3</v>
      </c>
      <c r="O210" s="1">
        <v>1442077.83</v>
      </c>
      <c r="P210" s="168">
        <v>3</v>
      </c>
      <c r="Q210" s="1">
        <v>0</v>
      </c>
      <c r="R210" s="168">
        <v>0</v>
      </c>
      <c r="S210" s="1">
        <v>0</v>
      </c>
      <c r="T210" s="168">
        <v>0</v>
      </c>
      <c r="U210" s="1">
        <v>0</v>
      </c>
      <c r="V210" s="169">
        <v>0</v>
      </c>
    </row>
    <row r="211" spans="2:22" outlineLevel="2" x14ac:dyDescent="0.2">
      <c r="B211" s="58" t="s">
        <v>106</v>
      </c>
      <c r="C211" s="150">
        <v>345550</v>
      </c>
      <c r="D211" s="146">
        <v>4532</v>
      </c>
      <c r="E211" s="56" t="str">
        <f t="shared" si="7"/>
        <v>45320000</v>
      </c>
      <c r="F211" s="163">
        <f t="shared" si="4"/>
        <v>0</v>
      </c>
      <c r="G211" s="165">
        <v>0</v>
      </c>
      <c r="H211" s="166">
        <v>0</v>
      </c>
      <c r="I211" s="148">
        <f t="shared" si="6"/>
        <v>0</v>
      </c>
      <c r="J211" s="1">
        <v>0</v>
      </c>
      <c r="K211" s="166">
        <v>0</v>
      </c>
      <c r="L211" s="148" t="str">
        <f t="shared" si="5"/>
        <v>45320000</v>
      </c>
      <c r="M211" s="1">
        <v>345550</v>
      </c>
      <c r="N211" s="167">
        <v>2</v>
      </c>
      <c r="O211" s="1">
        <v>345550</v>
      </c>
      <c r="P211" s="168">
        <v>2</v>
      </c>
      <c r="Q211" s="1">
        <v>0</v>
      </c>
      <c r="R211" s="168">
        <v>0</v>
      </c>
      <c r="S211" s="1">
        <v>0</v>
      </c>
      <c r="T211" s="168">
        <v>0</v>
      </c>
      <c r="U211" s="1">
        <v>0</v>
      </c>
      <c r="V211" s="169">
        <v>0</v>
      </c>
    </row>
    <row r="212" spans="2:22" outlineLevel="2" x14ac:dyDescent="0.2">
      <c r="B212" s="58" t="s">
        <v>106</v>
      </c>
      <c r="C212" s="150">
        <v>1563804.57</v>
      </c>
      <c r="D212" s="146">
        <v>4533</v>
      </c>
      <c r="E212" s="56" t="str">
        <f t="shared" si="7"/>
        <v>45330000</v>
      </c>
      <c r="F212" s="163">
        <f t="shared" si="4"/>
        <v>0</v>
      </c>
      <c r="G212" s="165">
        <v>0</v>
      </c>
      <c r="H212" s="166">
        <v>0</v>
      </c>
      <c r="I212" s="148">
        <f t="shared" si="6"/>
        <v>0</v>
      </c>
      <c r="J212" s="1">
        <v>0</v>
      </c>
      <c r="K212" s="166">
        <v>0</v>
      </c>
      <c r="L212" s="148" t="str">
        <f t="shared" si="5"/>
        <v>45330000</v>
      </c>
      <c r="M212" s="1">
        <v>1563804.57</v>
      </c>
      <c r="N212" s="167">
        <v>3</v>
      </c>
      <c r="O212" s="1">
        <v>1563804.57</v>
      </c>
      <c r="P212" s="168">
        <v>3</v>
      </c>
      <c r="Q212" s="1">
        <v>0</v>
      </c>
      <c r="R212" s="168">
        <v>0</v>
      </c>
      <c r="S212" s="1">
        <v>0</v>
      </c>
      <c r="T212" s="168">
        <v>0</v>
      </c>
      <c r="U212" s="1">
        <v>0</v>
      </c>
      <c r="V212" s="169">
        <v>0</v>
      </c>
    </row>
    <row r="213" spans="2:22" outlineLevel="2" x14ac:dyDescent="0.2">
      <c r="B213" s="58" t="s">
        <v>106</v>
      </c>
      <c r="C213" s="150">
        <v>36935.339999999997</v>
      </c>
      <c r="D213" s="146">
        <v>4534</v>
      </c>
      <c r="E213" s="56" t="str">
        <f t="shared" si="7"/>
        <v>45340000</v>
      </c>
      <c r="F213" s="163">
        <f t="shared" si="4"/>
        <v>0</v>
      </c>
      <c r="G213" s="165">
        <v>0</v>
      </c>
      <c r="H213" s="166">
        <v>0</v>
      </c>
      <c r="I213" s="148">
        <f t="shared" si="6"/>
        <v>0</v>
      </c>
      <c r="J213" s="1">
        <v>0</v>
      </c>
      <c r="K213" s="166">
        <v>0</v>
      </c>
      <c r="L213" s="148" t="str">
        <f t="shared" si="5"/>
        <v>45340000</v>
      </c>
      <c r="M213" s="1">
        <v>36935.339999999997</v>
      </c>
      <c r="N213" s="167">
        <v>1</v>
      </c>
      <c r="O213" s="1">
        <v>36935.339999999997</v>
      </c>
      <c r="P213" s="168">
        <v>1</v>
      </c>
      <c r="Q213" s="1">
        <v>0</v>
      </c>
      <c r="R213" s="168">
        <v>0</v>
      </c>
      <c r="S213" s="1">
        <v>0</v>
      </c>
      <c r="T213" s="168">
        <v>0</v>
      </c>
      <c r="U213" s="1">
        <v>0</v>
      </c>
      <c r="V213" s="169">
        <v>0</v>
      </c>
    </row>
    <row r="214" spans="2:22" outlineLevel="2" x14ac:dyDescent="0.2">
      <c r="B214" s="58" t="s">
        <v>106</v>
      </c>
      <c r="C214" s="150">
        <v>304801.86</v>
      </c>
      <c r="D214" s="146">
        <v>4541</v>
      </c>
      <c r="E214" s="56" t="str">
        <f t="shared" si="7"/>
        <v>45410000</v>
      </c>
      <c r="F214" s="163">
        <f t="shared" si="4"/>
        <v>0</v>
      </c>
      <c r="G214" s="165">
        <v>0</v>
      </c>
      <c r="H214" s="166">
        <v>0</v>
      </c>
      <c r="I214" s="148">
        <f t="shared" si="6"/>
        <v>0</v>
      </c>
      <c r="J214" s="1">
        <v>0</v>
      </c>
      <c r="K214" s="166">
        <v>0</v>
      </c>
      <c r="L214" s="148" t="str">
        <f t="shared" si="5"/>
        <v>45410000</v>
      </c>
      <c r="M214" s="1">
        <v>304801.86</v>
      </c>
      <c r="N214" s="167">
        <v>2</v>
      </c>
      <c r="O214" s="1">
        <v>304801.86</v>
      </c>
      <c r="P214" s="168">
        <v>2</v>
      </c>
      <c r="Q214" s="1">
        <v>0</v>
      </c>
      <c r="R214" s="168">
        <v>0</v>
      </c>
      <c r="S214" s="1">
        <v>0</v>
      </c>
      <c r="T214" s="168">
        <v>0</v>
      </c>
      <c r="U214" s="1">
        <v>0</v>
      </c>
      <c r="V214" s="169">
        <v>0</v>
      </c>
    </row>
    <row r="215" spans="2:22" outlineLevel="2" x14ac:dyDescent="0.2">
      <c r="B215" s="58" t="s">
        <v>106</v>
      </c>
      <c r="C215" s="150">
        <v>687252.63</v>
      </c>
      <c r="D215" s="146">
        <v>4542</v>
      </c>
      <c r="E215" s="56" t="str">
        <f t="shared" si="7"/>
        <v>45420000</v>
      </c>
      <c r="F215" s="163">
        <f t="shared" si="4"/>
        <v>0</v>
      </c>
      <c r="G215" s="165">
        <v>0</v>
      </c>
      <c r="H215" s="166">
        <v>0</v>
      </c>
      <c r="I215" s="148">
        <f t="shared" si="6"/>
        <v>0</v>
      </c>
      <c r="J215" s="1">
        <v>0</v>
      </c>
      <c r="K215" s="166">
        <v>0</v>
      </c>
      <c r="L215" s="148" t="str">
        <f t="shared" si="5"/>
        <v>45420000</v>
      </c>
      <c r="M215" s="1">
        <v>687252.63</v>
      </c>
      <c r="N215" s="167">
        <v>5</v>
      </c>
      <c r="O215" s="1">
        <v>687252.63</v>
      </c>
      <c r="P215" s="168">
        <v>5</v>
      </c>
      <c r="Q215" s="1">
        <v>0</v>
      </c>
      <c r="R215" s="168">
        <v>0</v>
      </c>
      <c r="S215" s="1">
        <v>0</v>
      </c>
      <c r="T215" s="168">
        <v>0</v>
      </c>
      <c r="U215" s="1">
        <v>0</v>
      </c>
      <c r="V215" s="169">
        <v>0</v>
      </c>
    </row>
    <row r="216" spans="2:22" outlineLevel="2" x14ac:dyDescent="0.2">
      <c r="B216" s="58" t="s">
        <v>106</v>
      </c>
      <c r="C216" s="150">
        <v>457324.94</v>
      </c>
      <c r="D216" s="146">
        <v>4543</v>
      </c>
      <c r="E216" s="56" t="str">
        <f t="shared" si="7"/>
        <v>45430000</v>
      </c>
      <c r="F216" s="163">
        <f t="shared" si="4"/>
        <v>0</v>
      </c>
      <c r="G216" s="165">
        <v>0</v>
      </c>
      <c r="H216" s="166">
        <v>0</v>
      </c>
      <c r="I216" s="148">
        <f t="shared" si="6"/>
        <v>0</v>
      </c>
      <c r="J216" s="1">
        <v>0</v>
      </c>
      <c r="K216" s="166">
        <v>0</v>
      </c>
      <c r="L216" s="148" t="str">
        <f t="shared" si="5"/>
        <v>45430000</v>
      </c>
      <c r="M216" s="1">
        <v>457324.94</v>
      </c>
      <c r="N216" s="167">
        <v>4</v>
      </c>
      <c r="O216" s="1">
        <v>457324.94</v>
      </c>
      <c r="P216" s="168">
        <v>4</v>
      </c>
      <c r="Q216" s="1">
        <v>0</v>
      </c>
      <c r="R216" s="168">
        <v>0</v>
      </c>
      <c r="S216" s="1">
        <v>0</v>
      </c>
      <c r="T216" s="168">
        <v>0</v>
      </c>
      <c r="U216" s="1">
        <v>0</v>
      </c>
      <c r="V216" s="169">
        <v>0</v>
      </c>
    </row>
    <row r="217" spans="2:22" outlineLevel="2" x14ac:dyDescent="0.2">
      <c r="B217" s="58" t="s">
        <v>106</v>
      </c>
      <c r="C217" s="150">
        <v>216125.2</v>
      </c>
      <c r="D217" s="146">
        <v>4544</v>
      </c>
      <c r="E217" s="56" t="str">
        <f t="shared" si="7"/>
        <v>45440000</v>
      </c>
      <c r="F217" s="163">
        <f t="shared" si="4"/>
        <v>0</v>
      </c>
      <c r="G217" s="165">
        <v>0</v>
      </c>
      <c r="H217" s="166">
        <v>0</v>
      </c>
      <c r="I217" s="148">
        <f t="shared" si="6"/>
        <v>0</v>
      </c>
      <c r="J217" s="1">
        <v>0</v>
      </c>
      <c r="K217" s="166">
        <v>0</v>
      </c>
      <c r="L217" s="148" t="str">
        <f t="shared" si="5"/>
        <v>45440000</v>
      </c>
      <c r="M217" s="1">
        <v>216125.2</v>
      </c>
      <c r="N217" s="167">
        <v>2</v>
      </c>
      <c r="O217" s="1">
        <v>216125.2</v>
      </c>
      <c r="P217" s="168">
        <v>2</v>
      </c>
      <c r="Q217" s="1">
        <v>0</v>
      </c>
      <c r="R217" s="168">
        <v>0</v>
      </c>
      <c r="S217" s="1">
        <v>0</v>
      </c>
      <c r="T217" s="168">
        <v>0</v>
      </c>
      <c r="U217" s="1">
        <v>0</v>
      </c>
      <c r="V217" s="169">
        <v>0</v>
      </c>
    </row>
    <row r="218" spans="2:22" outlineLevel="2" x14ac:dyDescent="0.2">
      <c r="B218" s="58" t="s">
        <v>106</v>
      </c>
      <c r="C218" s="150">
        <v>986971.43</v>
      </c>
      <c r="D218" s="146">
        <v>4800</v>
      </c>
      <c r="E218" s="56" t="str">
        <f t="shared" si="7"/>
        <v>48000000</v>
      </c>
      <c r="F218" s="163" t="str">
        <f t="shared" si="4"/>
        <v>48000000</v>
      </c>
      <c r="G218" s="165">
        <v>277142.86</v>
      </c>
      <c r="H218" s="166">
        <v>1</v>
      </c>
      <c r="I218" s="148" t="str">
        <f t="shared" si="6"/>
        <v>48000000</v>
      </c>
      <c r="J218" s="1">
        <v>709828.57</v>
      </c>
      <c r="K218" s="166">
        <v>2</v>
      </c>
      <c r="L218" s="148">
        <f t="shared" si="5"/>
        <v>0</v>
      </c>
      <c r="M218" s="1">
        <v>0</v>
      </c>
      <c r="N218" s="167">
        <v>0</v>
      </c>
      <c r="O218" s="1">
        <v>986971.43</v>
      </c>
      <c r="P218" s="168">
        <v>3</v>
      </c>
      <c r="Q218" s="1">
        <v>0</v>
      </c>
      <c r="R218" s="168">
        <v>0</v>
      </c>
      <c r="S218" s="1">
        <v>0</v>
      </c>
      <c r="T218" s="168">
        <v>0</v>
      </c>
      <c r="U218" s="1">
        <v>0</v>
      </c>
      <c r="V218" s="169">
        <v>0</v>
      </c>
    </row>
    <row r="219" spans="2:22" outlineLevel="2" x14ac:dyDescent="0.2">
      <c r="B219" s="58" t="s">
        <v>106</v>
      </c>
      <c r="C219" s="150">
        <v>937352</v>
      </c>
      <c r="D219" s="146">
        <v>6000</v>
      </c>
      <c r="E219" s="56" t="str">
        <f t="shared" si="7"/>
        <v>60000000</v>
      </c>
      <c r="F219" s="163">
        <f t="shared" si="4"/>
        <v>0</v>
      </c>
      <c r="G219" s="165">
        <v>0</v>
      </c>
      <c r="H219" s="166">
        <v>0</v>
      </c>
      <c r="I219" s="148" t="str">
        <f t="shared" si="6"/>
        <v>60000000</v>
      </c>
      <c r="J219" s="1">
        <v>937352</v>
      </c>
      <c r="K219" s="166">
        <v>8</v>
      </c>
      <c r="L219" s="148">
        <f t="shared" si="5"/>
        <v>0</v>
      </c>
      <c r="M219" s="1">
        <v>0</v>
      </c>
      <c r="N219" s="167">
        <v>0</v>
      </c>
      <c r="O219" s="1">
        <v>937352</v>
      </c>
      <c r="P219" s="168">
        <v>8</v>
      </c>
      <c r="Q219" s="1">
        <v>0</v>
      </c>
      <c r="R219" s="168">
        <v>0</v>
      </c>
      <c r="S219" s="1">
        <v>0</v>
      </c>
      <c r="T219" s="168">
        <v>0</v>
      </c>
      <c r="U219" s="1">
        <v>0</v>
      </c>
      <c r="V219" s="169">
        <v>0</v>
      </c>
    </row>
    <row r="220" spans="2:22" outlineLevel="2" x14ac:dyDescent="0.2">
      <c r="B220" s="58" t="s">
        <v>106</v>
      </c>
      <c r="C220" s="150">
        <v>559870.86</v>
      </c>
      <c r="D220" s="146">
        <v>6421</v>
      </c>
      <c r="E220" s="56" t="str">
        <f t="shared" si="7"/>
        <v>64210000</v>
      </c>
      <c r="F220" s="163">
        <f t="shared" si="4"/>
        <v>0</v>
      </c>
      <c r="G220" s="165">
        <v>0</v>
      </c>
      <c r="H220" s="166">
        <v>0</v>
      </c>
      <c r="I220" s="148" t="str">
        <f t="shared" si="6"/>
        <v>64210000</v>
      </c>
      <c r="J220" s="1">
        <v>559870.86</v>
      </c>
      <c r="K220" s="166">
        <v>2</v>
      </c>
      <c r="L220" s="148">
        <f t="shared" si="5"/>
        <v>0</v>
      </c>
      <c r="M220" s="1">
        <v>0</v>
      </c>
      <c r="N220" s="167">
        <v>0</v>
      </c>
      <c r="O220" s="1">
        <v>559870.86</v>
      </c>
      <c r="P220" s="168">
        <v>2</v>
      </c>
      <c r="Q220" s="1">
        <v>0</v>
      </c>
      <c r="R220" s="168">
        <v>0</v>
      </c>
      <c r="S220" s="1">
        <v>0</v>
      </c>
      <c r="T220" s="168">
        <v>0</v>
      </c>
      <c r="U220" s="1">
        <v>0</v>
      </c>
      <c r="V220" s="169">
        <v>0</v>
      </c>
    </row>
    <row r="221" spans="2:22" outlineLevel="2" x14ac:dyDescent="0.2">
      <c r="B221" s="58" t="s">
        <v>106</v>
      </c>
      <c r="C221" s="150">
        <v>5055250.29</v>
      </c>
      <c r="D221" s="146">
        <v>7000</v>
      </c>
      <c r="E221" s="56" t="str">
        <f t="shared" si="7"/>
        <v>70000000</v>
      </c>
      <c r="F221" s="163">
        <f t="shared" si="4"/>
        <v>0</v>
      </c>
      <c r="G221" s="165">
        <v>0</v>
      </c>
      <c r="H221" s="166">
        <v>0</v>
      </c>
      <c r="I221" s="148" t="str">
        <f t="shared" si="6"/>
        <v>70000000</v>
      </c>
      <c r="J221" s="1">
        <v>5055250.29</v>
      </c>
      <c r="K221" s="166">
        <v>6</v>
      </c>
      <c r="L221" s="148">
        <f t="shared" si="5"/>
        <v>0</v>
      </c>
      <c r="M221" s="1">
        <v>0</v>
      </c>
      <c r="N221" s="167">
        <v>0</v>
      </c>
      <c r="O221" s="1">
        <v>5055250.29</v>
      </c>
      <c r="P221" s="168">
        <v>6</v>
      </c>
      <c r="Q221" s="1">
        <v>0</v>
      </c>
      <c r="R221" s="168">
        <v>0</v>
      </c>
      <c r="S221" s="1">
        <v>0</v>
      </c>
      <c r="T221" s="168">
        <v>0</v>
      </c>
      <c r="U221" s="1">
        <v>0</v>
      </c>
      <c r="V221" s="169">
        <v>0</v>
      </c>
    </row>
    <row r="222" spans="2:22" outlineLevel="2" x14ac:dyDescent="0.2">
      <c r="B222" s="58" t="s">
        <v>106</v>
      </c>
      <c r="C222" s="150">
        <v>2871428.57</v>
      </c>
      <c r="D222" s="146">
        <v>7030</v>
      </c>
      <c r="E222" s="56" t="str">
        <f t="shared" si="7"/>
        <v>70300000</v>
      </c>
      <c r="F222" s="163">
        <f t="shared" si="4"/>
        <v>0</v>
      </c>
      <c r="G222" s="165">
        <v>0</v>
      </c>
      <c r="H222" s="166">
        <v>0</v>
      </c>
      <c r="I222" s="148" t="str">
        <f t="shared" si="6"/>
        <v>70300000</v>
      </c>
      <c r="J222" s="1">
        <v>2871428.57</v>
      </c>
      <c r="K222" s="166">
        <v>1</v>
      </c>
      <c r="L222" s="148">
        <f t="shared" si="5"/>
        <v>0</v>
      </c>
      <c r="M222" s="1">
        <v>0</v>
      </c>
      <c r="N222" s="167">
        <v>0</v>
      </c>
      <c r="O222" s="1">
        <v>2871428.57</v>
      </c>
      <c r="P222" s="168">
        <v>1</v>
      </c>
      <c r="Q222" s="1">
        <v>0</v>
      </c>
      <c r="R222" s="168">
        <v>0</v>
      </c>
      <c r="S222" s="1">
        <v>0</v>
      </c>
      <c r="T222" s="168">
        <v>0</v>
      </c>
      <c r="U222" s="1">
        <v>0</v>
      </c>
      <c r="V222" s="169">
        <v>0</v>
      </c>
    </row>
    <row r="223" spans="2:22" outlineLevel="2" x14ac:dyDescent="0.2">
      <c r="B223" s="58" t="s">
        <v>106</v>
      </c>
      <c r="C223" s="150">
        <v>4229050.71</v>
      </c>
      <c r="D223" s="146">
        <v>7100</v>
      </c>
      <c r="E223" s="56" t="str">
        <f t="shared" si="7"/>
        <v>71000000</v>
      </c>
      <c r="F223" s="163">
        <f t="shared" si="4"/>
        <v>0</v>
      </c>
      <c r="G223" s="165">
        <v>0</v>
      </c>
      <c r="H223" s="166">
        <v>0</v>
      </c>
      <c r="I223" s="148" t="str">
        <f t="shared" si="6"/>
        <v>71000000</v>
      </c>
      <c r="J223" s="1">
        <v>4229050.71</v>
      </c>
      <c r="K223" s="166">
        <v>5</v>
      </c>
      <c r="L223" s="148">
        <f t="shared" si="5"/>
        <v>0</v>
      </c>
      <c r="M223" s="1">
        <v>0</v>
      </c>
      <c r="N223" s="167">
        <v>0</v>
      </c>
      <c r="O223" s="1">
        <v>4229050.71</v>
      </c>
      <c r="P223" s="168">
        <v>5</v>
      </c>
      <c r="Q223" s="1">
        <v>0</v>
      </c>
      <c r="R223" s="168">
        <v>0</v>
      </c>
      <c r="S223" s="1">
        <v>0</v>
      </c>
      <c r="T223" s="168">
        <v>0</v>
      </c>
      <c r="U223" s="1">
        <v>0</v>
      </c>
      <c r="V223" s="169">
        <v>0</v>
      </c>
    </row>
    <row r="224" spans="2:22" outlineLevel="2" x14ac:dyDescent="0.2">
      <c r="B224" s="58" t="s">
        <v>106</v>
      </c>
      <c r="C224" s="150">
        <v>1376555.37</v>
      </c>
      <c r="D224" s="146">
        <v>7120</v>
      </c>
      <c r="E224" s="56" t="str">
        <f t="shared" si="7"/>
        <v>71200000</v>
      </c>
      <c r="F224" s="163">
        <f t="shared" si="4"/>
        <v>0</v>
      </c>
      <c r="G224" s="165">
        <v>0</v>
      </c>
      <c r="H224" s="166">
        <v>0</v>
      </c>
      <c r="I224" s="148" t="str">
        <f t="shared" si="6"/>
        <v>71200000</v>
      </c>
      <c r="J224" s="1">
        <v>1376555.37</v>
      </c>
      <c r="K224" s="166">
        <v>3</v>
      </c>
      <c r="L224" s="148">
        <f t="shared" si="5"/>
        <v>0</v>
      </c>
      <c r="M224" s="1">
        <v>0</v>
      </c>
      <c r="N224" s="167">
        <v>0</v>
      </c>
      <c r="O224" s="1">
        <v>1376555.37</v>
      </c>
      <c r="P224" s="168">
        <v>3</v>
      </c>
      <c r="Q224" s="1">
        <v>0</v>
      </c>
      <c r="R224" s="168">
        <v>0</v>
      </c>
      <c r="S224" s="1">
        <v>0</v>
      </c>
      <c r="T224" s="168">
        <v>0</v>
      </c>
      <c r="U224" s="1">
        <v>0</v>
      </c>
      <c r="V224" s="169">
        <v>0</v>
      </c>
    </row>
    <row r="225" spans="2:22" outlineLevel="2" x14ac:dyDescent="0.2">
      <c r="B225" s="58" t="s">
        <v>106</v>
      </c>
      <c r="C225" s="150">
        <v>194400</v>
      </c>
      <c r="D225" s="146">
        <v>7124</v>
      </c>
      <c r="E225" s="56" t="str">
        <f t="shared" si="7"/>
        <v>71240000</v>
      </c>
      <c r="F225" s="163">
        <f t="shared" si="4"/>
        <v>0</v>
      </c>
      <c r="G225" s="165">
        <v>0</v>
      </c>
      <c r="H225" s="166">
        <v>0</v>
      </c>
      <c r="I225" s="148" t="str">
        <f t="shared" si="6"/>
        <v>71240000</v>
      </c>
      <c r="J225" s="1">
        <v>194400</v>
      </c>
      <c r="K225" s="166">
        <v>1</v>
      </c>
      <c r="L225" s="148">
        <f t="shared" si="5"/>
        <v>0</v>
      </c>
      <c r="M225" s="1">
        <v>0</v>
      </c>
      <c r="N225" s="167">
        <v>0</v>
      </c>
      <c r="O225" s="1">
        <v>194400</v>
      </c>
      <c r="P225" s="168">
        <v>1</v>
      </c>
      <c r="Q225" s="1">
        <v>0</v>
      </c>
      <c r="R225" s="168">
        <v>0</v>
      </c>
      <c r="S225" s="1">
        <v>0</v>
      </c>
      <c r="T225" s="168">
        <v>0</v>
      </c>
      <c r="U225" s="1">
        <v>0</v>
      </c>
      <c r="V225" s="169">
        <v>0</v>
      </c>
    </row>
    <row r="226" spans="2:22" outlineLevel="2" x14ac:dyDescent="0.2">
      <c r="B226" s="58" t="s">
        <v>106</v>
      </c>
      <c r="C226" s="150">
        <v>10432822.26</v>
      </c>
      <c r="D226" s="146">
        <v>7130</v>
      </c>
      <c r="E226" s="56" t="str">
        <f t="shared" si="7"/>
        <v>71300000</v>
      </c>
      <c r="F226" s="163">
        <f t="shared" si="4"/>
        <v>0</v>
      </c>
      <c r="G226" s="165">
        <v>0</v>
      </c>
      <c r="H226" s="166">
        <v>0</v>
      </c>
      <c r="I226" s="148" t="str">
        <f t="shared" si="6"/>
        <v>71300000</v>
      </c>
      <c r="J226" s="1">
        <v>10432822.26</v>
      </c>
      <c r="K226" s="166">
        <v>12</v>
      </c>
      <c r="L226" s="148">
        <f t="shared" si="5"/>
        <v>0</v>
      </c>
      <c r="M226" s="1">
        <v>0</v>
      </c>
      <c r="N226" s="167">
        <v>0</v>
      </c>
      <c r="O226" s="1">
        <v>10432822.26</v>
      </c>
      <c r="P226" s="168">
        <v>12</v>
      </c>
      <c r="Q226" s="1">
        <v>0</v>
      </c>
      <c r="R226" s="168">
        <v>0</v>
      </c>
      <c r="S226" s="1">
        <v>0</v>
      </c>
      <c r="T226" s="168">
        <v>0</v>
      </c>
      <c r="U226" s="1">
        <v>0</v>
      </c>
      <c r="V226" s="169">
        <v>0</v>
      </c>
    </row>
    <row r="227" spans="2:22" outlineLevel="2" x14ac:dyDescent="0.2">
      <c r="B227" s="58" t="s">
        <v>106</v>
      </c>
      <c r="C227" s="150">
        <v>7506255.1399999997</v>
      </c>
      <c r="D227" s="146">
        <v>7131</v>
      </c>
      <c r="E227" s="56" t="str">
        <f t="shared" si="7"/>
        <v>71310000</v>
      </c>
      <c r="F227" s="163">
        <f t="shared" si="4"/>
        <v>0</v>
      </c>
      <c r="G227" s="165">
        <v>0</v>
      </c>
      <c r="H227" s="166">
        <v>0</v>
      </c>
      <c r="I227" s="148" t="str">
        <f t="shared" si="6"/>
        <v>71310000</v>
      </c>
      <c r="J227" s="1">
        <v>7506255.1399999997</v>
      </c>
      <c r="K227" s="166">
        <v>7</v>
      </c>
      <c r="L227" s="148">
        <f t="shared" si="5"/>
        <v>0</v>
      </c>
      <c r="M227" s="1">
        <v>0</v>
      </c>
      <c r="N227" s="167">
        <v>0</v>
      </c>
      <c r="O227" s="1">
        <v>7506255.1399999997</v>
      </c>
      <c r="P227" s="168">
        <v>7</v>
      </c>
      <c r="Q227" s="1">
        <v>0</v>
      </c>
      <c r="R227" s="168">
        <v>0</v>
      </c>
      <c r="S227" s="1">
        <v>0</v>
      </c>
      <c r="T227" s="168">
        <v>0</v>
      </c>
      <c r="U227" s="1">
        <v>0</v>
      </c>
      <c r="V227" s="169">
        <v>0</v>
      </c>
    </row>
    <row r="228" spans="2:22" outlineLevel="2" x14ac:dyDescent="0.2">
      <c r="B228" s="58" t="s">
        <v>106</v>
      </c>
      <c r="C228" s="150">
        <v>467428.57</v>
      </c>
      <c r="D228" s="146">
        <v>7135</v>
      </c>
      <c r="E228" s="56" t="str">
        <f t="shared" si="7"/>
        <v>71350000</v>
      </c>
      <c r="F228" s="163">
        <f t="shared" si="4"/>
        <v>0</v>
      </c>
      <c r="G228" s="165">
        <v>0</v>
      </c>
      <c r="H228" s="166">
        <v>0</v>
      </c>
      <c r="I228" s="148" t="str">
        <f t="shared" si="6"/>
        <v>71350000</v>
      </c>
      <c r="J228" s="1">
        <v>467428.57</v>
      </c>
      <c r="K228" s="166">
        <v>1</v>
      </c>
      <c r="L228" s="148">
        <f t="shared" si="5"/>
        <v>0</v>
      </c>
      <c r="M228" s="1">
        <v>0</v>
      </c>
      <c r="N228" s="167">
        <v>0</v>
      </c>
      <c r="O228" s="1">
        <v>0</v>
      </c>
      <c r="P228" s="168">
        <v>0</v>
      </c>
      <c r="Q228" s="1">
        <v>467428.57</v>
      </c>
      <c r="R228" s="168">
        <v>1</v>
      </c>
      <c r="S228" s="1">
        <v>0</v>
      </c>
      <c r="T228" s="168">
        <v>0</v>
      </c>
      <c r="U228" s="1">
        <v>0</v>
      </c>
      <c r="V228" s="169">
        <v>0</v>
      </c>
    </row>
    <row r="229" spans="2:22" outlineLevel="2" x14ac:dyDescent="0.2">
      <c r="B229" s="58" t="s">
        <v>106</v>
      </c>
      <c r="C229" s="150">
        <v>147540</v>
      </c>
      <c r="D229" s="146">
        <v>7150</v>
      </c>
      <c r="E229" s="56" t="str">
        <f t="shared" si="7"/>
        <v>71500000</v>
      </c>
      <c r="F229" s="163">
        <f t="shared" si="4"/>
        <v>0</v>
      </c>
      <c r="G229" s="165">
        <v>0</v>
      </c>
      <c r="H229" s="166">
        <v>0</v>
      </c>
      <c r="I229" s="148" t="str">
        <f t="shared" si="6"/>
        <v>71500000</v>
      </c>
      <c r="J229" s="1">
        <v>147540</v>
      </c>
      <c r="K229" s="166">
        <v>1</v>
      </c>
      <c r="L229" s="148">
        <f t="shared" si="5"/>
        <v>0</v>
      </c>
      <c r="M229" s="1">
        <v>0</v>
      </c>
      <c r="N229" s="167">
        <v>0</v>
      </c>
      <c r="O229" s="1">
        <v>147540</v>
      </c>
      <c r="P229" s="168">
        <v>1</v>
      </c>
      <c r="Q229" s="1">
        <v>0</v>
      </c>
      <c r="R229" s="168">
        <v>0</v>
      </c>
      <c r="S229" s="1">
        <v>0</v>
      </c>
      <c r="T229" s="168">
        <v>0</v>
      </c>
      <c r="U229" s="1">
        <v>0</v>
      </c>
      <c r="V229" s="169">
        <v>0</v>
      </c>
    </row>
    <row r="230" spans="2:22" outlineLevel="2" x14ac:dyDescent="0.2">
      <c r="B230" s="58" t="s">
        <v>106</v>
      </c>
      <c r="C230" s="150">
        <v>88653975.430000007</v>
      </c>
      <c r="D230" s="146">
        <v>7200</v>
      </c>
      <c r="E230" s="56" t="str">
        <f t="shared" si="7"/>
        <v>72000000</v>
      </c>
      <c r="F230" s="163">
        <f t="shared" si="4"/>
        <v>0</v>
      </c>
      <c r="G230" s="165">
        <v>0</v>
      </c>
      <c r="H230" s="166">
        <v>0</v>
      </c>
      <c r="I230" s="148" t="str">
        <f t="shared" si="6"/>
        <v>72000000</v>
      </c>
      <c r="J230" s="1">
        <v>88653975.430000007</v>
      </c>
      <c r="K230" s="166">
        <v>13</v>
      </c>
      <c r="L230" s="148">
        <f t="shared" si="5"/>
        <v>0</v>
      </c>
      <c r="M230" s="1">
        <v>0</v>
      </c>
      <c r="N230" s="167">
        <v>0</v>
      </c>
      <c r="O230" s="1">
        <v>88653975.430000007</v>
      </c>
      <c r="P230" s="168">
        <v>13</v>
      </c>
      <c r="Q230" s="1">
        <v>0</v>
      </c>
      <c r="R230" s="168">
        <v>0</v>
      </c>
      <c r="S230" s="1">
        <v>0</v>
      </c>
      <c r="T230" s="168">
        <v>0</v>
      </c>
      <c r="U230" s="1">
        <v>0</v>
      </c>
      <c r="V230" s="169">
        <v>0</v>
      </c>
    </row>
    <row r="231" spans="2:22" outlineLevel="2" x14ac:dyDescent="0.2">
      <c r="B231" s="58" t="s">
        <v>106</v>
      </c>
      <c r="C231" s="150">
        <v>1522188</v>
      </c>
      <c r="D231" s="146">
        <v>7220</v>
      </c>
      <c r="E231" s="56" t="str">
        <f t="shared" si="7"/>
        <v>72200000</v>
      </c>
      <c r="F231" s="163">
        <f t="shared" si="4"/>
        <v>0</v>
      </c>
      <c r="G231" s="165">
        <v>0</v>
      </c>
      <c r="H231" s="166">
        <v>0</v>
      </c>
      <c r="I231" s="148" t="str">
        <f t="shared" si="6"/>
        <v>72200000</v>
      </c>
      <c r="J231" s="1">
        <v>1522188</v>
      </c>
      <c r="K231" s="166">
        <v>2</v>
      </c>
      <c r="L231" s="148">
        <f t="shared" si="5"/>
        <v>0</v>
      </c>
      <c r="M231" s="1">
        <v>0</v>
      </c>
      <c r="N231" s="167">
        <v>0</v>
      </c>
      <c r="O231" s="1">
        <v>1522188</v>
      </c>
      <c r="P231" s="168">
        <v>2</v>
      </c>
      <c r="Q231" s="1">
        <v>0</v>
      </c>
      <c r="R231" s="168">
        <v>0</v>
      </c>
      <c r="S231" s="1">
        <v>0</v>
      </c>
      <c r="T231" s="168">
        <v>0</v>
      </c>
      <c r="U231" s="1">
        <v>0</v>
      </c>
      <c r="V231" s="169">
        <v>0</v>
      </c>
    </row>
    <row r="232" spans="2:22" outlineLevel="2" x14ac:dyDescent="0.2">
      <c r="B232" s="58" t="s">
        <v>106</v>
      </c>
      <c r="C232" s="150">
        <v>1997142.86</v>
      </c>
      <c r="D232" s="146">
        <v>7222</v>
      </c>
      <c r="E232" s="56" t="str">
        <f t="shared" si="7"/>
        <v>72220000</v>
      </c>
      <c r="F232" s="163">
        <f t="shared" si="4"/>
        <v>0</v>
      </c>
      <c r="G232" s="165">
        <v>0</v>
      </c>
      <c r="H232" s="166">
        <v>0</v>
      </c>
      <c r="I232" s="148" t="str">
        <f t="shared" si="6"/>
        <v>72220000</v>
      </c>
      <c r="J232" s="1">
        <v>1997142.86</v>
      </c>
      <c r="K232" s="166">
        <v>1</v>
      </c>
      <c r="L232" s="148">
        <f t="shared" si="5"/>
        <v>0</v>
      </c>
      <c r="M232" s="1">
        <v>0</v>
      </c>
      <c r="N232" s="167">
        <v>0</v>
      </c>
      <c r="O232" s="1">
        <v>1997142.86</v>
      </c>
      <c r="P232" s="168">
        <v>1</v>
      </c>
      <c r="Q232" s="1">
        <v>0</v>
      </c>
      <c r="R232" s="168">
        <v>0</v>
      </c>
      <c r="S232" s="1">
        <v>0</v>
      </c>
      <c r="T232" s="168">
        <v>0</v>
      </c>
      <c r="U232" s="1">
        <v>0</v>
      </c>
      <c r="V232" s="169">
        <v>0</v>
      </c>
    </row>
    <row r="233" spans="2:22" outlineLevel="2" x14ac:dyDescent="0.2">
      <c r="B233" s="58" t="s">
        <v>106</v>
      </c>
      <c r="C233" s="150">
        <v>228571.43</v>
      </c>
      <c r="D233" s="146">
        <v>7511</v>
      </c>
      <c r="E233" s="56" t="str">
        <f t="shared" si="7"/>
        <v>75110000</v>
      </c>
      <c r="F233" s="163">
        <f t="shared" si="4"/>
        <v>0</v>
      </c>
      <c r="G233" s="165">
        <v>0</v>
      </c>
      <c r="H233" s="166">
        <v>0</v>
      </c>
      <c r="I233" s="148" t="str">
        <f t="shared" si="6"/>
        <v>75110000</v>
      </c>
      <c r="J233" s="1">
        <v>228571.43</v>
      </c>
      <c r="K233" s="166">
        <v>1</v>
      </c>
      <c r="L233" s="148">
        <f t="shared" si="5"/>
        <v>0</v>
      </c>
      <c r="M233" s="1">
        <v>0</v>
      </c>
      <c r="N233" s="167">
        <v>0</v>
      </c>
      <c r="O233" s="1">
        <v>228571.43</v>
      </c>
      <c r="P233" s="168">
        <v>1</v>
      </c>
      <c r="Q233" s="1">
        <v>0</v>
      </c>
      <c r="R233" s="168">
        <v>0</v>
      </c>
      <c r="S233" s="1">
        <v>0</v>
      </c>
      <c r="T233" s="168">
        <v>0</v>
      </c>
      <c r="U233" s="1">
        <v>0</v>
      </c>
      <c r="V233" s="169">
        <v>0</v>
      </c>
    </row>
    <row r="234" spans="2:22" outlineLevel="2" x14ac:dyDescent="0.2">
      <c r="B234" s="58" t="s">
        <v>106</v>
      </c>
      <c r="C234" s="150">
        <v>8678353.7100000009</v>
      </c>
      <c r="D234" s="146">
        <v>7513</v>
      </c>
      <c r="E234" s="56" t="str">
        <f t="shared" si="7"/>
        <v>75130000</v>
      </c>
      <c r="F234" s="163">
        <f t="shared" si="4"/>
        <v>0</v>
      </c>
      <c r="G234" s="165">
        <v>0</v>
      </c>
      <c r="H234" s="166">
        <v>0</v>
      </c>
      <c r="I234" s="148" t="str">
        <f t="shared" si="6"/>
        <v>75130000</v>
      </c>
      <c r="J234" s="1">
        <v>8678353.7100000009</v>
      </c>
      <c r="K234" s="166">
        <v>13</v>
      </c>
      <c r="L234" s="148">
        <f t="shared" si="5"/>
        <v>0</v>
      </c>
      <c r="M234" s="1">
        <v>0</v>
      </c>
      <c r="N234" s="167">
        <v>0</v>
      </c>
      <c r="O234" s="1">
        <v>8678353.7100000009</v>
      </c>
      <c r="P234" s="168">
        <v>13</v>
      </c>
      <c r="Q234" s="1">
        <v>0</v>
      </c>
      <c r="R234" s="168">
        <v>0</v>
      </c>
      <c r="S234" s="1">
        <v>0</v>
      </c>
      <c r="T234" s="168">
        <v>0</v>
      </c>
      <c r="U234" s="1">
        <v>0</v>
      </c>
      <c r="V234" s="169">
        <v>0</v>
      </c>
    </row>
    <row r="235" spans="2:22" outlineLevel="2" x14ac:dyDescent="0.2">
      <c r="B235" s="58" t="s">
        <v>106</v>
      </c>
      <c r="C235" s="150">
        <v>170855.43</v>
      </c>
      <c r="D235" s="146">
        <v>7930</v>
      </c>
      <c r="E235" s="56" t="str">
        <f t="shared" si="7"/>
        <v>79300000</v>
      </c>
      <c r="F235" s="163">
        <f t="shared" si="4"/>
        <v>0</v>
      </c>
      <c r="G235" s="165">
        <v>0</v>
      </c>
      <c r="H235" s="166">
        <v>0</v>
      </c>
      <c r="I235" s="148" t="str">
        <f t="shared" si="6"/>
        <v>79300000</v>
      </c>
      <c r="J235" s="1">
        <v>170855.43</v>
      </c>
      <c r="K235" s="166">
        <v>1</v>
      </c>
      <c r="L235" s="148">
        <f t="shared" si="5"/>
        <v>0</v>
      </c>
      <c r="M235" s="1">
        <v>0</v>
      </c>
      <c r="N235" s="167">
        <v>0</v>
      </c>
      <c r="O235" s="1">
        <v>170855.43</v>
      </c>
      <c r="P235" s="168">
        <v>1</v>
      </c>
      <c r="Q235" s="1">
        <v>0</v>
      </c>
      <c r="R235" s="168">
        <v>0</v>
      </c>
      <c r="S235" s="1">
        <v>0</v>
      </c>
      <c r="T235" s="168">
        <v>0</v>
      </c>
      <c r="U235" s="1">
        <v>0</v>
      </c>
      <c r="V235" s="169">
        <v>0</v>
      </c>
    </row>
    <row r="236" spans="2:22" outlineLevel="2" x14ac:dyDescent="0.2">
      <c r="B236" s="58" t="s">
        <v>106</v>
      </c>
      <c r="C236" s="150">
        <v>289097.14</v>
      </c>
      <c r="D236" s="146">
        <v>7941</v>
      </c>
      <c r="E236" s="56" t="str">
        <f t="shared" si="7"/>
        <v>79410000</v>
      </c>
      <c r="F236" s="163">
        <f t="shared" si="4"/>
        <v>0</v>
      </c>
      <c r="G236" s="165">
        <v>0</v>
      </c>
      <c r="H236" s="166">
        <v>0</v>
      </c>
      <c r="I236" s="148" t="str">
        <f t="shared" si="6"/>
        <v>79410000</v>
      </c>
      <c r="J236" s="1">
        <v>289097.14</v>
      </c>
      <c r="K236" s="166">
        <v>1</v>
      </c>
      <c r="L236" s="148">
        <f t="shared" si="5"/>
        <v>0</v>
      </c>
      <c r="M236" s="1">
        <v>0</v>
      </c>
      <c r="N236" s="167">
        <v>0</v>
      </c>
      <c r="O236" s="1">
        <v>289097.14</v>
      </c>
      <c r="P236" s="168">
        <v>1</v>
      </c>
      <c r="Q236" s="1">
        <v>0</v>
      </c>
      <c r="R236" s="168">
        <v>0</v>
      </c>
      <c r="S236" s="1">
        <v>0</v>
      </c>
      <c r="T236" s="168">
        <v>0</v>
      </c>
      <c r="U236" s="1">
        <v>0</v>
      </c>
      <c r="V236" s="169">
        <v>0</v>
      </c>
    </row>
    <row r="237" spans="2:22" outlineLevel="2" x14ac:dyDescent="0.2">
      <c r="B237" s="58" t="s">
        <v>106</v>
      </c>
      <c r="C237" s="150">
        <v>1701142.86</v>
      </c>
      <c r="D237" s="146">
        <v>7942</v>
      </c>
      <c r="E237" s="56" t="str">
        <f t="shared" si="7"/>
        <v>79420000</v>
      </c>
      <c r="F237" s="163">
        <f t="shared" si="4"/>
        <v>0</v>
      </c>
      <c r="G237" s="165">
        <v>0</v>
      </c>
      <c r="H237" s="166">
        <v>0</v>
      </c>
      <c r="I237" s="148" t="str">
        <f t="shared" si="6"/>
        <v>79420000</v>
      </c>
      <c r="J237" s="1">
        <v>1701142.86</v>
      </c>
      <c r="K237" s="166">
        <v>1</v>
      </c>
      <c r="L237" s="148">
        <f t="shared" si="5"/>
        <v>0</v>
      </c>
      <c r="M237" s="1">
        <v>0</v>
      </c>
      <c r="N237" s="167">
        <v>0</v>
      </c>
      <c r="O237" s="1">
        <v>1701142.86</v>
      </c>
      <c r="P237" s="168">
        <v>1</v>
      </c>
      <c r="Q237" s="1">
        <v>0</v>
      </c>
      <c r="R237" s="168">
        <v>0</v>
      </c>
      <c r="S237" s="1">
        <v>0</v>
      </c>
      <c r="T237" s="168">
        <v>0</v>
      </c>
      <c r="U237" s="1">
        <v>0</v>
      </c>
      <c r="V237" s="169">
        <v>0</v>
      </c>
    </row>
    <row r="238" spans="2:22" outlineLevel="2" x14ac:dyDescent="0.2">
      <c r="B238" s="58" t="s">
        <v>106</v>
      </c>
      <c r="C238" s="150">
        <v>1714285.71</v>
      </c>
      <c r="D238" s="146">
        <v>7962</v>
      </c>
      <c r="E238" s="56" t="str">
        <f t="shared" si="7"/>
        <v>79620000</v>
      </c>
      <c r="F238" s="163">
        <f t="shared" si="4"/>
        <v>0</v>
      </c>
      <c r="G238" s="165">
        <v>0</v>
      </c>
      <c r="H238" s="166">
        <v>0</v>
      </c>
      <c r="I238" s="148" t="str">
        <f t="shared" si="6"/>
        <v>79620000</v>
      </c>
      <c r="J238" s="1">
        <v>1714285.71</v>
      </c>
      <c r="K238" s="166">
        <v>1</v>
      </c>
      <c r="L238" s="148">
        <f t="shared" si="5"/>
        <v>0</v>
      </c>
      <c r="M238" s="1">
        <v>0</v>
      </c>
      <c r="N238" s="167">
        <v>0</v>
      </c>
      <c r="O238" s="1">
        <v>1714285.71</v>
      </c>
      <c r="P238" s="168">
        <v>1</v>
      </c>
      <c r="Q238" s="1">
        <v>0</v>
      </c>
      <c r="R238" s="168">
        <v>0</v>
      </c>
      <c r="S238" s="1">
        <v>0</v>
      </c>
      <c r="T238" s="168">
        <v>0</v>
      </c>
      <c r="U238" s="1">
        <v>0</v>
      </c>
      <c r="V238" s="169">
        <v>0</v>
      </c>
    </row>
    <row r="239" spans="2:22" outlineLevel="2" x14ac:dyDescent="0.2">
      <c r="B239" s="58" t="s">
        <v>106</v>
      </c>
      <c r="C239" s="150">
        <v>26508377.699999999</v>
      </c>
      <c r="D239" s="146">
        <v>9091</v>
      </c>
      <c r="E239" s="56" t="str">
        <f t="shared" si="7"/>
        <v>90910000</v>
      </c>
      <c r="F239" s="163">
        <f t="shared" si="4"/>
        <v>0</v>
      </c>
      <c r="G239" s="165">
        <v>0</v>
      </c>
      <c r="H239" s="166">
        <v>0</v>
      </c>
      <c r="I239" s="148" t="str">
        <f t="shared" si="6"/>
        <v>90910000</v>
      </c>
      <c r="J239" s="1">
        <v>26508377.699999999</v>
      </c>
      <c r="K239" s="166">
        <v>5</v>
      </c>
      <c r="L239" s="148">
        <f t="shared" si="5"/>
        <v>0</v>
      </c>
      <c r="M239" s="1">
        <v>0</v>
      </c>
      <c r="N239" s="167">
        <v>0</v>
      </c>
      <c r="O239" s="1">
        <v>26508377.699999999</v>
      </c>
      <c r="P239" s="168">
        <v>5</v>
      </c>
      <c r="Q239" s="1">
        <v>0</v>
      </c>
      <c r="R239" s="168">
        <v>0</v>
      </c>
      <c r="S239" s="1">
        <v>0</v>
      </c>
      <c r="T239" s="168">
        <v>0</v>
      </c>
      <c r="U239" s="1">
        <v>0</v>
      </c>
      <c r="V239" s="169">
        <v>0</v>
      </c>
    </row>
    <row r="240" spans="2:22" outlineLevel="2" x14ac:dyDescent="0.2">
      <c r="B240" s="170"/>
      <c r="C240" s="171"/>
      <c r="D240" s="153"/>
      <c r="E240" s="154"/>
      <c r="F240" s="155"/>
      <c r="G240" s="156"/>
      <c r="H240" s="157"/>
      <c r="I240" s="158"/>
      <c r="J240" s="159"/>
      <c r="K240" s="157"/>
      <c r="L240" s="158"/>
      <c r="M240" s="159"/>
      <c r="N240" s="160"/>
      <c r="O240" s="159"/>
      <c r="P240" s="161"/>
      <c r="Q240" s="159"/>
      <c r="R240" s="161"/>
      <c r="S240" s="159"/>
      <c r="T240" s="161"/>
      <c r="U240" s="159"/>
      <c r="V240" s="162"/>
    </row>
    <row r="241" spans="2:22" ht="28.5" customHeight="1" outlineLevel="1" x14ac:dyDescent="0.2">
      <c r="B241" s="55" t="s">
        <v>107</v>
      </c>
      <c r="C241" s="145">
        <f>SUBTOTAL(9,C242:C242)</f>
        <v>2021270.86</v>
      </c>
      <c r="D241" s="146"/>
      <c r="E241" s="56"/>
      <c r="F241" s="163"/>
      <c r="G241" s="165"/>
      <c r="H241" s="166"/>
      <c r="I241" s="148"/>
      <c r="J241" s="1"/>
      <c r="K241" s="166"/>
      <c r="L241" s="148"/>
      <c r="M241" s="1"/>
      <c r="N241" s="167"/>
      <c r="O241" s="1"/>
      <c r="P241" s="168"/>
      <c r="Q241" s="1"/>
      <c r="R241" s="168"/>
      <c r="S241" s="1"/>
      <c r="T241" s="168"/>
      <c r="U241" s="1"/>
      <c r="V241" s="169"/>
    </row>
    <row r="242" spans="2:22" outlineLevel="2" x14ac:dyDescent="0.2">
      <c r="B242" s="58" t="s">
        <v>107</v>
      </c>
      <c r="C242" s="150">
        <v>2021270.86</v>
      </c>
      <c r="D242" s="146">
        <v>7162</v>
      </c>
      <c r="E242" s="56" t="str">
        <f t="shared" si="7"/>
        <v>71620000</v>
      </c>
      <c r="F242" s="163">
        <f t="shared" si="4"/>
        <v>0</v>
      </c>
      <c r="G242" s="165">
        <v>0</v>
      </c>
      <c r="H242" s="166">
        <v>0</v>
      </c>
      <c r="I242" s="148" t="str">
        <f t="shared" si="6"/>
        <v>71620000</v>
      </c>
      <c r="J242" s="1">
        <v>2021270.86</v>
      </c>
      <c r="K242" s="166">
        <v>1</v>
      </c>
      <c r="L242" s="148">
        <f t="shared" si="5"/>
        <v>0</v>
      </c>
      <c r="M242" s="1">
        <v>0</v>
      </c>
      <c r="N242" s="167">
        <v>0</v>
      </c>
      <c r="O242" s="1">
        <v>2021270.86</v>
      </c>
      <c r="P242" s="168">
        <v>1</v>
      </c>
      <c r="Q242" s="1">
        <v>0</v>
      </c>
      <c r="R242" s="168">
        <v>0</v>
      </c>
      <c r="S242" s="1">
        <v>0</v>
      </c>
      <c r="T242" s="168">
        <v>0</v>
      </c>
      <c r="U242" s="1">
        <v>0</v>
      </c>
      <c r="V242" s="169">
        <v>0</v>
      </c>
    </row>
    <row r="243" spans="2:22" outlineLevel="2" x14ac:dyDescent="0.2">
      <c r="B243" s="170"/>
      <c r="C243" s="171"/>
      <c r="D243" s="153"/>
      <c r="E243" s="154"/>
      <c r="F243" s="155"/>
      <c r="G243" s="156"/>
      <c r="H243" s="157"/>
      <c r="I243" s="158"/>
      <c r="J243" s="159"/>
      <c r="K243" s="157"/>
      <c r="L243" s="158"/>
      <c r="M243" s="159"/>
      <c r="N243" s="160"/>
      <c r="O243" s="159"/>
      <c r="P243" s="161"/>
      <c r="Q243" s="159"/>
      <c r="R243" s="161"/>
      <c r="S243" s="159"/>
      <c r="T243" s="161"/>
      <c r="U243" s="159"/>
      <c r="V243" s="162"/>
    </row>
    <row r="244" spans="2:22" ht="24.75" customHeight="1" outlineLevel="1" x14ac:dyDescent="0.2">
      <c r="B244" s="55" t="s">
        <v>108</v>
      </c>
      <c r="C244" s="145">
        <f>SUBTOTAL(9,C245:C252)</f>
        <v>2257727.75</v>
      </c>
      <c r="D244" s="146"/>
      <c r="E244" s="56"/>
      <c r="F244" s="163"/>
      <c r="G244" s="165"/>
      <c r="H244" s="166"/>
      <c r="I244" s="148"/>
      <c r="J244" s="1"/>
      <c r="K244" s="166"/>
      <c r="L244" s="148"/>
      <c r="M244" s="1"/>
      <c r="N244" s="167"/>
      <c r="O244" s="1"/>
      <c r="P244" s="168"/>
      <c r="Q244" s="1"/>
      <c r="R244" s="168"/>
      <c r="S244" s="1"/>
      <c r="T244" s="168"/>
      <c r="U244" s="1"/>
      <c r="V244" s="169"/>
    </row>
    <row r="245" spans="2:22" outlineLevel="2" x14ac:dyDescent="0.2">
      <c r="B245" s="58" t="s">
        <v>108</v>
      </c>
      <c r="C245" s="150">
        <v>489965.71</v>
      </c>
      <c r="D245" s="146">
        <v>3300</v>
      </c>
      <c r="E245" s="56" t="str">
        <f t="shared" si="7"/>
        <v>33000000</v>
      </c>
      <c r="F245" s="163" t="str">
        <f t="shared" si="4"/>
        <v>33000000</v>
      </c>
      <c r="G245" s="165">
        <v>489965.71</v>
      </c>
      <c r="H245" s="166">
        <v>2</v>
      </c>
      <c r="I245" s="148">
        <f t="shared" si="6"/>
        <v>0</v>
      </c>
      <c r="J245" s="1">
        <v>0</v>
      </c>
      <c r="K245" s="166">
        <v>0</v>
      </c>
      <c r="L245" s="148">
        <f t="shared" si="5"/>
        <v>0</v>
      </c>
      <c r="M245" s="1">
        <v>0</v>
      </c>
      <c r="N245" s="167">
        <v>0</v>
      </c>
      <c r="O245" s="1">
        <v>489965.71</v>
      </c>
      <c r="P245" s="168">
        <v>2</v>
      </c>
      <c r="Q245" s="1">
        <v>0</v>
      </c>
      <c r="R245" s="168">
        <v>0</v>
      </c>
      <c r="S245" s="1">
        <v>0</v>
      </c>
      <c r="T245" s="168">
        <v>0</v>
      </c>
      <c r="U245" s="1">
        <v>0</v>
      </c>
      <c r="V245" s="169">
        <v>0</v>
      </c>
    </row>
    <row r="246" spans="2:22" outlineLevel="2" x14ac:dyDescent="0.2">
      <c r="B246" s="58" t="s">
        <v>108</v>
      </c>
      <c r="C246" s="150">
        <v>141142.85999999999</v>
      </c>
      <c r="D246" s="146">
        <v>3314</v>
      </c>
      <c r="E246" s="56" t="str">
        <f t="shared" si="7"/>
        <v>33140000</v>
      </c>
      <c r="F246" s="163" t="str">
        <f t="shared" si="4"/>
        <v>33140000</v>
      </c>
      <c r="G246" s="165">
        <v>141142.85999999999</v>
      </c>
      <c r="H246" s="166">
        <v>1</v>
      </c>
      <c r="I246" s="148">
        <f t="shared" si="6"/>
        <v>0</v>
      </c>
      <c r="J246" s="1">
        <v>0</v>
      </c>
      <c r="K246" s="166">
        <v>0</v>
      </c>
      <c r="L246" s="148">
        <f t="shared" si="5"/>
        <v>0</v>
      </c>
      <c r="M246" s="1">
        <v>0</v>
      </c>
      <c r="N246" s="167">
        <v>0</v>
      </c>
      <c r="O246" s="1">
        <v>141142.85999999999</v>
      </c>
      <c r="P246" s="168">
        <v>1</v>
      </c>
      <c r="Q246" s="1">
        <v>0</v>
      </c>
      <c r="R246" s="168">
        <v>0</v>
      </c>
      <c r="S246" s="1">
        <v>0</v>
      </c>
      <c r="T246" s="168">
        <v>0</v>
      </c>
      <c r="U246" s="1">
        <v>0</v>
      </c>
      <c r="V246" s="169">
        <v>0</v>
      </c>
    </row>
    <row r="247" spans="2:22" outlineLevel="2" x14ac:dyDescent="0.2">
      <c r="B247" s="58" t="s">
        <v>108</v>
      </c>
      <c r="C247" s="150">
        <v>227824.89</v>
      </c>
      <c r="D247" s="146">
        <v>3319</v>
      </c>
      <c r="E247" s="56" t="str">
        <f t="shared" si="7"/>
        <v>33190000</v>
      </c>
      <c r="F247" s="163" t="str">
        <f t="shared" si="4"/>
        <v>33190000</v>
      </c>
      <c r="G247" s="165">
        <v>227824.89</v>
      </c>
      <c r="H247" s="166">
        <v>1</v>
      </c>
      <c r="I247" s="148">
        <f t="shared" si="6"/>
        <v>0</v>
      </c>
      <c r="J247" s="1">
        <v>0</v>
      </c>
      <c r="K247" s="166">
        <v>0</v>
      </c>
      <c r="L247" s="148">
        <f t="shared" si="5"/>
        <v>0</v>
      </c>
      <c r="M247" s="1">
        <v>0</v>
      </c>
      <c r="N247" s="167">
        <v>0</v>
      </c>
      <c r="O247" s="1">
        <v>227824.89</v>
      </c>
      <c r="P247" s="168">
        <v>1</v>
      </c>
      <c r="Q247" s="1">
        <v>0</v>
      </c>
      <c r="R247" s="168">
        <v>0</v>
      </c>
      <c r="S247" s="1">
        <v>0</v>
      </c>
      <c r="T247" s="168">
        <v>0</v>
      </c>
      <c r="U247" s="1">
        <v>0</v>
      </c>
      <c r="V247" s="169">
        <v>0</v>
      </c>
    </row>
    <row r="248" spans="2:22" outlineLevel="2" x14ac:dyDescent="0.2">
      <c r="B248" s="58" t="s">
        <v>108</v>
      </c>
      <c r="C248" s="150">
        <v>450531.43</v>
      </c>
      <c r="D248" s="146">
        <v>3365</v>
      </c>
      <c r="E248" s="56" t="str">
        <f t="shared" si="7"/>
        <v>33650000</v>
      </c>
      <c r="F248" s="163" t="str">
        <f t="shared" si="4"/>
        <v>33650000</v>
      </c>
      <c r="G248" s="165">
        <v>450531.43</v>
      </c>
      <c r="H248" s="166">
        <v>1</v>
      </c>
      <c r="I248" s="148">
        <f t="shared" si="6"/>
        <v>0</v>
      </c>
      <c r="J248" s="1">
        <v>0</v>
      </c>
      <c r="K248" s="166">
        <v>0</v>
      </c>
      <c r="L248" s="148">
        <f t="shared" si="5"/>
        <v>0</v>
      </c>
      <c r="M248" s="1">
        <v>0</v>
      </c>
      <c r="N248" s="167">
        <v>0</v>
      </c>
      <c r="O248" s="1">
        <v>450531.43</v>
      </c>
      <c r="P248" s="168">
        <v>1</v>
      </c>
      <c r="Q248" s="1">
        <v>0</v>
      </c>
      <c r="R248" s="168">
        <v>0</v>
      </c>
      <c r="S248" s="1">
        <v>0</v>
      </c>
      <c r="T248" s="168">
        <v>0</v>
      </c>
      <c r="U248" s="1">
        <v>0</v>
      </c>
      <c r="V248" s="169">
        <v>0</v>
      </c>
    </row>
    <row r="249" spans="2:22" outlineLevel="2" x14ac:dyDescent="0.2">
      <c r="B249" s="58" t="s">
        <v>108</v>
      </c>
      <c r="C249" s="150">
        <v>198400</v>
      </c>
      <c r="D249" s="146">
        <v>3367</v>
      </c>
      <c r="E249" s="56" t="str">
        <f t="shared" si="7"/>
        <v>33670000</v>
      </c>
      <c r="F249" s="163" t="str">
        <f t="shared" si="4"/>
        <v>33670000</v>
      </c>
      <c r="G249" s="165">
        <v>198400</v>
      </c>
      <c r="H249" s="166">
        <v>1</v>
      </c>
      <c r="I249" s="148">
        <f t="shared" si="6"/>
        <v>0</v>
      </c>
      <c r="J249" s="1">
        <v>0</v>
      </c>
      <c r="K249" s="166">
        <v>0</v>
      </c>
      <c r="L249" s="148">
        <f t="shared" si="5"/>
        <v>0</v>
      </c>
      <c r="M249" s="1">
        <v>0</v>
      </c>
      <c r="N249" s="167">
        <v>0</v>
      </c>
      <c r="O249" s="1">
        <v>198400</v>
      </c>
      <c r="P249" s="168">
        <v>1</v>
      </c>
      <c r="Q249" s="1">
        <v>0</v>
      </c>
      <c r="R249" s="168">
        <v>0</v>
      </c>
      <c r="S249" s="1">
        <v>0</v>
      </c>
      <c r="T249" s="168">
        <v>0</v>
      </c>
      <c r="U249" s="1">
        <v>0</v>
      </c>
      <c r="V249" s="169">
        <v>0</v>
      </c>
    </row>
    <row r="250" spans="2:22" outlineLevel="2" x14ac:dyDescent="0.2">
      <c r="B250" s="58" t="s">
        <v>108</v>
      </c>
      <c r="C250" s="150">
        <v>207771.43</v>
      </c>
      <c r="D250" s="146">
        <v>3371</v>
      </c>
      <c r="E250" s="56" t="str">
        <f t="shared" si="7"/>
        <v>33710000</v>
      </c>
      <c r="F250" s="163" t="str">
        <f t="shared" si="4"/>
        <v>33710000</v>
      </c>
      <c r="G250" s="165">
        <v>207771.43</v>
      </c>
      <c r="H250" s="166">
        <v>1</v>
      </c>
      <c r="I250" s="148">
        <f t="shared" si="6"/>
        <v>0</v>
      </c>
      <c r="J250" s="1">
        <v>0</v>
      </c>
      <c r="K250" s="166">
        <v>0</v>
      </c>
      <c r="L250" s="148">
        <f t="shared" si="5"/>
        <v>0</v>
      </c>
      <c r="M250" s="1">
        <v>0</v>
      </c>
      <c r="N250" s="167">
        <v>0</v>
      </c>
      <c r="O250" s="1">
        <v>207771.43</v>
      </c>
      <c r="P250" s="168">
        <v>1</v>
      </c>
      <c r="Q250" s="1">
        <v>0</v>
      </c>
      <c r="R250" s="168">
        <v>0</v>
      </c>
      <c r="S250" s="1">
        <v>0</v>
      </c>
      <c r="T250" s="168">
        <v>0</v>
      </c>
      <c r="U250" s="1">
        <v>0</v>
      </c>
      <c r="V250" s="169">
        <v>0</v>
      </c>
    </row>
    <row r="251" spans="2:22" outlineLevel="2" x14ac:dyDescent="0.2">
      <c r="B251" s="58" t="s">
        <v>108</v>
      </c>
      <c r="C251" s="150">
        <v>168000</v>
      </c>
      <c r="D251" s="146">
        <v>3374</v>
      </c>
      <c r="E251" s="56" t="str">
        <f t="shared" si="7"/>
        <v>33740000</v>
      </c>
      <c r="F251" s="163" t="str">
        <f t="shared" si="4"/>
        <v>33740000</v>
      </c>
      <c r="G251" s="165">
        <v>168000</v>
      </c>
      <c r="H251" s="166">
        <v>1</v>
      </c>
      <c r="I251" s="148">
        <f t="shared" si="6"/>
        <v>0</v>
      </c>
      <c r="J251" s="1">
        <v>0</v>
      </c>
      <c r="K251" s="166">
        <v>0</v>
      </c>
      <c r="L251" s="148">
        <f t="shared" si="5"/>
        <v>0</v>
      </c>
      <c r="M251" s="1">
        <v>0</v>
      </c>
      <c r="N251" s="167">
        <v>0</v>
      </c>
      <c r="O251" s="1">
        <v>168000</v>
      </c>
      <c r="P251" s="168">
        <v>1</v>
      </c>
      <c r="Q251" s="1">
        <v>0</v>
      </c>
      <c r="R251" s="168">
        <v>0</v>
      </c>
      <c r="S251" s="1">
        <v>0</v>
      </c>
      <c r="T251" s="168">
        <v>0</v>
      </c>
      <c r="U251" s="1">
        <v>0</v>
      </c>
      <c r="V251" s="169">
        <v>0</v>
      </c>
    </row>
    <row r="252" spans="2:22" outlineLevel="2" x14ac:dyDescent="0.2">
      <c r="B252" s="58" t="s">
        <v>108</v>
      </c>
      <c r="C252" s="150">
        <v>374091.43</v>
      </c>
      <c r="D252" s="146">
        <v>7934</v>
      </c>
      <c r="E252" s="56" t="str">
        <f t="shared" si="7"/>
        <v>79340000</v>
      </c>
      <c r="F252" s="163">
        <f t="shared" si="4"/>
        <v>0</v>
      </c>
      <c r="G252" s="165">
        <v>0</v>
      </c>
      <c r="H252" s="166">
        <v>0</v>
      </c>
      <c r="I252" s="148" t="str">
        <f t="shared" si="6"/>
        <v>79340000</v>
      </c>
      <c r="J252" s="1">
        <v>374091.43</v>
      </c>
      <c r="K252" s="166">
        <v>1</v>
      </c>
      <c r="L252" s="148">
        <f t="shared" si="5"/>
        <v>0</v>
      </c>
      <c r="M252" s="1">
        <v>0</v>
      </c>
      <c r="N252" s="167">
        <v>0</v>
      </c>
      <c r="O252" s="1">
        <v>374091.43</v>
      </c>
      <c r="P252" s="168">
        <v>1</v>
      </c>
      <c r="Q252" s="1">
        <v>0</v>
      </c>
      <c r="R252" s="168">
        <v>0</v>
      </c>
      <c r="S252" s="1">
        <v>0</v>
      </c>
      <c r="T252" s="168">
        <v>0</v>
      </c>
      <c r="U252" s="1">
        <v>0</v>
      </c>
      <c r="V252" s="169">
        <v>0</v>
      </c>
    </row>
    <row r="253" spans="2:22" outlineLevel="2" x14ac:dyDescent="0.2">
      <c r="B253" s="170"/>
      <c r="C253" s="171"/>
      <c r="D253" s="153"/>
      <c r="E253" s="154"/>
      <c r="F253" s="155"/>
      <c r="G253" s="156"/>
      <c r="H253" s="157"/>
      <c r="I253" s="158"/>
      <c r="J253" s="159"/>
      <c r="K253" s="157"/>
      <c r="L253" s="158"/>
      <c r="M253" s="159"/>
      <c r="N253" s="160"/>
      <c r="O253" s="159"/>
      <c r="P253" s="161"/>
      <c r="Q253" s="159"/>
      <c r="R253" s="161"/>
      <c r="S253" s="159"/>
      <c r="T253" s="161"/>
      <c r="U253" s="159"/>
      <c r="V253" s="162"/>
    </row>
    <row r="254" spans="2:22" ht="24.75" customHeight="1" outlineLevel="1" x14ac:dyDescent="0.2">
      <c r="B254" s="55" t="s">
        <v>109</v>
      </c>
      <c r="C254" s="145">
        <f>SUBTOTAL(9,C255:C255)</f>
        <v>212158.91</v>
      </c>
      <c r="D254" s="146"/>
      <c r="E254" s="56"/>
      <c r="F254" s="163"/>
      <c r="G254" s="165"/>
      <c r="H254" s="166"/>
      <c r="I254" s="148"/>
      <c r="J254" s="1"/>
      <c r="K254" s="166"/>
      <c r="L254" s="148"/>
      <c r="M254" s="1"/>
      <c r="N254" s="167"/>
      <c r="O254" s="1"/>
      <c r="P254" s="168"/>
      <c r="Q254" s="1"/>
      <c r="R254" s="168"/>
      <c r="S254" s="1"/>
      <c r="T254" s="168"/>
      <c r="U254" s="1"/>
      <c r="V254" s="169"/>
    </row>
    <row r="255" spans="2:22" outlineLevel="2" x14ac:dyDescent="0.2">
      <c r="B255" s="58" t="s">
        <v>109</v>
      </c>
      <c r="C255" s="150">
        <v>212158.91</v>
      </c>
      <c r="D255" s="146">
        <v>7153</v>
      </c>
      <c r="E255" s="56" t="str">
        <f t="shared" si="7"/>
        <v>71530000</v>
      </c>
      <c r="F255" s="163">
        <f t="shared" ref="F255:F318" si="8">IF(G255&gt;0,E255,0)</f>
        <v>0</v>
      </c>
      <c r="G255" s="165">
        <v>0</v>
      </c>
      <c r="H255" s="166">
        <v>0</v>
      </c>
      <c r="I255" s="148" t="str">
        <f t="shared" si="6"/>
        <v>71530000</v>
      </c>
      <c r="J255" s="1">
        <v>212158.91</v>
      </c>
      <c r="K255" s="166">
        <v>2</v>
      </c>
      <c r="L255" s="148">
        <f t="shared" ref="L255:L318" si="9">IF(M255&gt;0,E255,0)</f>
        <v>0</v>
      </c>
      <c r="M255" s="1">
        <v>0</v>
      </c>
      <c r="N255" s="167">
        <v>0</v>
      </c>
      <c r="O255" s="1">
        <v>212158.91</v>
      </c>
      <c r="P255" s="168">
        <v>2</v>
      </c>
      <c r="Q255" s="1">
        <v>0</v>
      </c>
      <c r="R255" s="168">
        <v>0</v>
      </c>
      <c r="S255" s="1">
        <v>0</v>
      </c>
      <c r="T255" s="168">
        <v>0</v>
      </c>
      <c r="U255" s="1">
        <v>0</v>
      </c>
      <c r="V255" s="169">
        <v>0</v>
      </c>
    </row>
    <row r="256" spans="2:22" outlineLevel="2" x14ac:dyDescent="0.2">
      <c r="B256" s="170"/>
      <c r="C256" s="171"/>
      <c r="D256" s="153"/>
      <c r="E256" s="154"/>
      <c r="F256" s="155"/>
      <c r="G256" s="156"/>
      <c r="H256" s="157"/>
      <c r="I256" s="158"/>
      <c r="J256" s="159"/>
      <c r="K256" s="157"/>
      <c r="L256" s="158"/>
      <c r="M256" s="159"/>
      <c r="N256" s="160"/>
      <c r="O256" s="159"/>
      <c r="P256" s="161"/>
      <c r="Q256" s="159"/>
      <c r="R256" s="161"/>
      <c r="S256" s="159"/>
      <c r="T256" s="161"/>
      <c r="U256" s="159"/>
      <c r="V256" s="162"/>
    </row>
    <row r="257" spans="2:22" ht="26.25" customHeight="1" outlineLevel="1" x14ac:dyDescent="0.2">
      <c r="B257" s="55" t="s">
        <v>110</v>
      </c>
      <c r="C257" s="145">
        <f>SUBTOTAL(9,C258:C281)</f>
        <v>113931259.73999999</v>
      </c>
      <c r="D257" s="146"/>
      <c r="E257" s="56"/>
      <c r="F257" s="163"/>
      <c r="G257" s="165"/>
      <c r="H257" s="166"/>
      <c r="I257" s="148"/>
      <c r="J257" s="1"/>
      <c r="K257" s="166"/>
      <c r="L257" s="148"/>
      <c r="M257" s="1"/>
      <c r="N257" s="167"/>
      <c r="O257" s="1"/>
      <c r="P257" s="168"/>
      <c r="Q257" s="1"/>
      <c r="R257" s="168"/>
      <c r="S257" s="1"/>
      <c r="T257" s="168"/>
      <c r="U257" s="1"/>
      <c r="V257" s="169"/>
    </row>
    <row r="258" spans="2:22" outlineLevel="2" x14ac:dyDescent="0.2">
      <c r="B258" s="58" t="s">
        <v>110</v>
      </c>
      <c r="C258" s="150">
        <v>966900</v>
      </c>
      <c r="D258" s="146">
        <v>931</v>
      </c>
      <c r="E258" s="56" t="str">
        <f t="shared" si="7"/>
        <v>9310000</v>
      </c>
      <c r="F258" s="163" t="str">
        <f t="shared" si="8"/>
        <v>9310000</v>
      </c>
      <c r="G258" s="165">
        <v>966900</v>
      </c>
      <c r="H258" s="166">
        <v>2</v>
      </c>
      <c r="I258" s="148">
        <f t="shared" ref="I258:I321" si="10">IF(J258&gt;0,E258,0)</f>
        <v>0</v>
      </c>
      <c r="J258" s="1">
        <v>0</v>
      </c>
      <c r="K258" s="166">
        <v>0</v>
      </c>
      <c r="L258" s="148">
        <f t="shared" si="9"/>
        <v>0</v>
      </c>
      <c r="M258" s="1">
        <v>0</v>
      </c>
      <c r="N258" s="167">
        <v>0</v>
      </c>
      <c r="O258" s="1">
        <v>966900</v>
      </c>
      <c r="P258" s="168">
        <v>2</v>
      </c>
      <c r="Q258" s="1">
        <v>0</v>
      </c>
      <c r="R258" s="168">
        <v>0</v>
      </c>
      <c r="S258" s="1">
        <v>0</v>
      </c>
      <c r="T258" s="168">
        <v>0</v>
      </c>
      <c r="U258" s="1">
        <v>0</v>
      </c>
      <c r="V258" s="169">
        <v>0</v>
      </c>
    </row>
    <row r="259" spans="2:22" outlineLevel="2" x14ac:dyDescent="0.2">
      <c r="B259" s="58" t="s">
        <v>110</v>
      </c>
      <c r="C259" s="150">
        <v>825714.29</v>
      </c>
      <c r="D259" s="146">
        <v>2220</v>
      </c>
      <c r="E259" s="56" t="str">
        <f t="shared" si="7"/>
        <v>22200000</v>
      </c>
      <c r="F259" s="163" t="str">
        <f t="shared" si="8"/>
        <v>22200000</v>
      </c>
      <c r="G259" s="165">
        <v>825714.29</v>
      </c>
      <c r="H259" s="166">
        <v>1</v>
      </c>
      <c r="I259" s="148">
        <f t="shared" si="10"/>
        <v>0</v>
      </c>
      <c r="J259" s="1">
        <v>0</v>
      </c>
      <c r="K259" s="166">
        <v>0</v>
      </c>
      <c r="L259" s="148">
        <f t="shared" si="9"/>
        <v>0</v>
      </c>
      <c r="M259" s="1">
        <v>0</v>
      </c>
      <c r="N259" s="167">
        <v>0</v>
      </c>
      <c r="O259" s="1">
        <v>825714.29</v>
      </c>
      <c r="P259" s="168">
        <v>1</v>
      </c>
      <c r="Q259" s="1">
        <v>0</v>
      </c>
      <c r="R259" s="168">
        <v>0</v>
      </c>
      <c r="S259" s="1">
        <v>0</v>
      </c>
      <c r="T259" s="168">
        <v>0</v>
      </c>
      <c r="U259" s="1">
        <v>0</v>
      </c>
      <c r="V259" s="169">
        <v>0</v>
      </c>
    </row>
    <row r="260" spans="2:22" outlineLevel="2" x14ac:dyDescent="0.2">
      <c r="B260" s="58" t="s">
        <v>110</v>
      </c>
      <c r="C260" s="150">
        <v>262857.14</v>
      </c>
      <c r="D260" s="146">
        <v>3019</v>
      </c>
      <c r="E260" s="56" t="str">
        <f t="shared" ref="E260:E323" si="11">D260 &amp; E$9</f>
        <v>30190000</v>
      </c>
      <c r="F260" s="163" t="str">
        <f t="shared" si="8"/>
        <v>30190000</v>
      </c>
      <c r="G260" s="165">
        <v>262857.14</v>
      </c>
      <c r="H260" s="166">
        <v>1</v>
      </c>
      <c r="I260" s="148">
        <f t="shared" si="10"/>
        <v>0</v>
      </c>
      <c r="J260" s="1">
        <v>0</v>
      </c>
      <c r="K260" s="166">
        <v>0</v>
      </c>
      <c r="L260" s="148">
        <f t="shared" si="9"/>
        <v>0</v>
      </c>
      <c r="M260" s="1">
        <v>0</v>
      </c>
      <c r="N260" s="167">
        <v>0</v>
      </c>
      <c r="O260" s="1">
        <v>0</v>
      </c>
      <c r="P260" s="168">
        <v>0</v>
      </c>
      <c r="Q260" s="1">
        <v>262857.14</v>
      </c>
      <c r="R260" s="168">
        <v>1</v>
      </c>
      <c r="S260" s="1">
        <v>0</v>
      </c>
      <c r="T260" s="168">
        <v>0</v>
      </c>
      <c r="U260" s="1">
        <v>0</v>
      </c>
      <c r="V260" s="169">
        <v>0</v>
      </c>
    </row>
    <row r="261" spans="2:22" outlineLevel="2" x14ac:dyDescent="0.2">
      <c r="B261" s="58" t="s">
        <v>110</v>
      </c>
      <c r="C261" s="150">
        <v>5923314.29</v>
      </c>
      <c r="D261" s="146">
        <v>3021</v>
      </c>
      <c r="E261" s="56" t="str">
        <f t="shared" si="11"/>
        <v>30210000</v>
      </c>
      <c r="F261" s="163" t="str">
        <f t="shared" si="8"/>
        <v>30210000</v>
      </c>
      <c r="G261" s="165">
        <v>5923314.29</v>
      </c>
      <c r="H261" s="166">
        <v>1</v>
      </c>
      <c r="I261" s="148">
        <f t="shared" si="10"/>
        <v>0</v>
      </c>
      <c r="J261" s="1">
        <v>0</v>
      </c>
      <c r="K261" s="166">
        <v>0</v>
      </c>
      <c r="L261" s="148">
        <f t="shared" si="9"/>
        <v>0</v>
      </c>
      <c r="M261" s="1">
        <v>0</v>
      </c>
      <c r="N261" s="167">
        <v>0</v>
      </c>
      <c r="O261" s="1">
        <v>5923314.29</v>
      </c>
      <c r="P261" s="168">
        <v>1</v>
      </c>
      <c r="Q261" s="1">
        <v>0</v>
      </c>
      <c r="R261" s="168">
        <v>0</v>
      </c>
      <c r="S261" s="1">
        <v>0</v>
      </c>
      <c r="T261" s="168">
        <v>0</v>
      </c>
      <c r="U261" s="1">
        <v>0</v>
      </c>
      <c r="V261" s="169">
        <v>0</v>
      </c>
    </row>
    <row r="262" spans="2:22" outlineLevel="2" x14ac:dyDescent="0.2">
      <c r="B262" s="58" t="s">
        <v>110</v>
      </c>
      <c r="C262" s="150">
        <v>4873939.71</v>
      </c>
      <c r="D262" s="146">
        <v>3242</v>
      </c>
      <c r="E262" s="56" t="str">
        <f t="shared" si="11"/>
        <v>32420000</v>
      </c>
      <c r="F262" s="163" t="str">
        <f t="shared" si="8"/>
        <v>32420000</v>
      </c>
      <c r="G262" s="165">
        <v>4873939.71</v>
      </c>
      <c r="H262" s="166">
        <v>1</v>
      </c>
      <c r="I262" s="148">
        <f t="shared" si="10"/>
        <v>0</v>
      </c>
      <c r="J262" s="1">
        <v>0</v>
      </c>
      <c r="K262" s="166">
        <v>0</v>
      </c>
      <c r="L262" s="148">
        <f t="shared" si="9"/>
        <v>0</v>
      </c>
      <c r="M262" s="1">
        <v>0</v>
      </c>
      <c r="N262" s="167">
        <v>0</v>
      </c>
      <c r="O262" s="1">
        <v>4873939.71</v>
      </c>
      <c r="P262" s="168">
        <v>1</v>
      </c>
      <c r="Q262" s="1">
        <v>0</v>
      </c>
      <c r="R262" s="168">
        <v>0</v>
      </c>
      <c r="S262" s="1">
        <v>0</v>
      </c>
      <c r="T262" s="168">
        <v>0</v>
      </c>
      <c r="U262" s="1">
        <v>0</v>
      </c>
      <c r="V262" s="169">
        <v>0</v>
      </c>
    </row>
    <row r="263" spans="2:22" outlineLevel="2" x14ac:dyDescent="0.2">
      <c r="B263" s="58" t="s">
        <v>110</v>
      </c>
      <c r="C263" s="150">
        <v>3632074.29</v>
      </c>
      <c r="D263" s="146">
        <v>3412</v>
      </c>
      <c r="E263" s="56" t="str">
        <f t="shared" si="11"/>
        <v>34120000</v>
      </c>
      <c r="F263" s="163" t="str">
        <f t="shared" si="8"/>
        <v>34120000</v>
      </c>
      <c r="G263" s="165">
        <v>3632074.29</v>
      </c>
      <c r="H263" s="166">
        <v>22</v>
      </c>
      <c r="I263" s="148">
        <f t="shared" si="10"/>
        <v>0</v>
      </c>
      <c r="J263" s="1">
        <v>0</v>
      </c>
      <c r="K263" s="166">
        <v>0</v>
      </c>
      <c r="L263" s="148">
        <f t="shared" si="9"/>
        <v>0</v>
      </c>
      <c r="M263" s="1">
        <v>0</v>
      </c>
      <c r="N263" s="167">
        <v>0</v>
      </c>
      <c r="O263" s="1">
        <v>3243502.86</v>
      </c>
      <c r="P263" s="168">
        <v>21</v>
      </c>
      <c r="Q263" s="1">
        <v>388571.43</v>
      </c>
      <c r="R263" s="168">
        <v>1</v>
      </c>
      <c r="S263" s="1">
        <v>0</v>
      </c>
      <c r="T263" s="168">
        <v>0</v>
      </c>
      <c r="U263" s="1">
        <v>0</v>
      </c>
      <c r="V263" s="169">
        <v>0</v>
      </c>
    </row>
    <row r="264" spans="2:22" outlineLevel="2" x14ac:dyDescent="0.2">
      <c r="B264" s="58" t="s">
        <v>110</v>
      </c>
      <c r="C264" s="150">
        <v>19075542.859999999</v>
      </c>
      <c r="D264" s="146">
        <v>3414</v>
      </c>
      <c r="E264" s="56" t="str">
        <f t="shared" si="11"/>
        <v>34140000</v>
      </c>
      <c r="F264" s="163" t="str">
        <f t="shared" si="8"/>
        <v>34140000</v>
      </c>
      <c r="G264" s="165">
        <v>19075542.859999999</v>
      </c>
      <c r="H264" s="166">
        <v>1</v>
      </c>
      <c r="I264" s="148">
        <f t="shared" si="10"/>
        <v>0</v>
      </c>
      <c r="J264" s="1">
        <v>0</v>
      </c>
      <c r="K264" s="166">
        <v>0</v>
      </c>
      <c r="L264" s="148">
        <f t="shared" si="9"/>
        <v>0</v>
      </c>
      <c r="M264" s="1">
        <v>0</v>
      </c>
      <c r="N264" s="167">
        <v>0</v>
      </c>
      <c r="O264" s="1">
        <v>19075542.859999999</v>
      </c>
      <c r="P264" s="168">
        <v>1</v>
      </c>
      <c r="Q264" s="1">
        <v>0</v>
      </c>
      <c r="R264" s="168">
        <v>0</v>
      </c>
      <c r="S264" s="1">
        <v>0</v>
      </c>
      <c r="T264" s="168">
        <v>0</v>
      </c>
      <c r="U264" s="1">
        <v>0</v>
      </c>
      <c r="V264" s="169">
        <v>0</v>
      </c>
    </row>
    <row r="265" spans="2:22" outlineLevel="2" x14ac:dyDescent="0.2">
      <c r="B265" s="58" t="s">
        <v>110</v>
      </c>
      <c r="C265" s="150">
        <v>19075542.859999999</v>
      </c>
      <c r="D265" s="146">
        <v>3441</v>
      </c>
      <c r="E265" s="56" t="str">
        <f t="shared" si="11"/>
        <v>34410000</v>
      </c>
      <c r="F265" s="163" t="str">
        <f t="shared" si="8"/>
        <v>34410000</v>
      </c>
      <c r="G265" s="165">
        <v>19075542.859999999</v>
      </c>
      <c r="H265" s="166">
        <v>1</v>
      </c>
      <c r="I265" s="148">
        <f t="shared" si="10"/>
        <v>0</v>
      </c>
      <c r="J265" s="1">
        <v>0</v>
      </c>
      <c r="K265" s="166">
        <v>0</v>
      </c>
      <c r="L265" s="148">
        <f t="shared" si="9"/>
        <v>0</v>
      </c>
      <c r="M265" s="1">
        <v>0</v>
      </c>
      <c r="N265" s="167">
        <v>0</v>
      </c>
      <c r="O265" s="1">
        <v>19075542.859999999</v>
      </c>
      <c r="P265" s="168">
        <v>1</v>
      </c>
      <c r="Q265" s="1">
        <v>0</v>
      </c>
      <c r="R265" s="168">
        <v>0</v>
      </c>
      <c r="S265" s="1">
        <v>0</v>
      </c>
      <c r="T265" s="168">
        <v>0</v>
      </c>
      <c r="U265" s="1">
        <v>0</v>
      </c>
      <c r="V265" s="169">
        <v>0</v>
      </c>
    </row>
    <row r="266" spans="2:22" outlineLevel="2" x14ac:dyDescent="0.2">
      <c r="B266" s="58" t="s">
        <v>110</v>
      </c>
      <c r="C266" s="150">
        <v>395108.57</v>
      </c>
      <c r="D266" s="146">
        <v>3512</v>
      </c>
      <c r="E266" s="56" t="str">
        <f t="shared" si="11"/>
        <v>35120000</v>
      </c>
      <c r="F266" s="163" t="str">
        <f t="shared" si="8"/>
        <v>35120000</v>
      </c>
      <c r="G266" s="165">
        <v>395108.57</v>
      </c>
      <c r="H266" s="166">
        <v>1</v>
      </c>
      <c r="I266" s="148">
        <f t="shared" si="10"/>
        <v>0</v>
      </c>
      <c r="J266" s="1">
        <v>0</v>
      </c>
      <c r="K266" s="166">
        <v>0</v>
      </c>
      <c r="L266" s="148">
        <f t="shared" si="9"/>
        <v>0</v>
      </c>
      <c r="M266" s="1">
        <v>0</v>
      </c>
      <c r="N266" s="167">
        <v>0</v>
      </c>
      <c r="O266" s="1">
        <v>395108.57</v>
      </c>
      <c r="P266" s="168">
        <v>1</v>
      </c>
      <c r="Q266" s="1">
        <v>0</v>
      </c>
      <c r="R266" s="168">
        <v>0</v>
      </c>
      <c r="S266" s="1">
        <v>0</v>
      </c>
      <c r="T266" s="168">
        <v>0</v>
      </c>
      <c r="U266" s="1">
        <v>0</v>
      </c>
      <c r="V266" s="169">
        <v>0</v>
      </c>
    </row>
    <row r="267" spans="2:22" outlineLevel="2" x14ac:dyDescent="0.2">
      <c r="B267" s="58" t="s">
        <v>110</v>
      </c>
      <c r="C267" s="150">
        <v>786171.43</v>
      </c>
      <c r="D267" s="146">
        <v>3915</v>
      </c>
      <c r="E267" s="56" t="str">
        <f t="shared" si="11"/>
        <v>39150000</v>
      </c>
      <c r="F267" s="163" t="str">
        <f t="shared" si="8"/>
        <v>39150000</v>
      </c>
      <c r="G267" s="165">
        <v>786171.43</v>
      </c>
      <c r="H267" s="166">
        <v>1</v>
      </c>
      <c r="I267" s="148">
        <f t="shared" si="10"/>
        <v>0</v>
      </c>
      <c r="J267" s="1">
        <v>0</v>
      </c>
      <c r="K267" s="166">
        <v>0</v>
      </c>
      <c r="L267" s="148">
        <f t="shared" si="9"/>
        <v>0</v>
      </c>
      <c r="M267" s="1">
        <v>0</v>
      </c>
      <c r="N267" s="167">
        <v>0</v>
      </c>
      <c r="O267" s="1">
        <v>786171.43</v>
      </c>
      <c r="P267" s="168">
        <v>1</v>
      </c>
      <c r="Q267" s="1">
        <v>0</v>
      </c>
      <c r="R267" s="168">
        <v>0</v>
      </c>
      <c r="S267" s="1">
        <v>0</v>
      </c>
      <c r="T267" s="168">
        <v>0</v>
      </c>
      <c r="U267" s="1">
        <v>0</v>
      </c>
      <c r="V267" s="169">
        <v>0</v>
      </c>
    </row>
    <row r="268" spans="2:22" outlineLevel="2" x14ac:dyDescent="0.2">
      <c r="B268" s="58" t="s">
        <v>110</v>
      </c>
      <c r="C268" s="150">
        <v>1794502.86</v>
      </c>
      <c r="D268" s="146">
        <v>4461</v>
      </c>
      <c r="E268" s="56" t="str">
        <f t="shared" si="11"/>
        <v>44610000</v>
      </c>
      <c r="F268" s="163" t="str">
        <f t="shared" si="8"/>
        <v>44610000</v>
      </c>
      <c r="G268" s="165">
        <v>1794502.86</v>
      </c>
      <c r="H268" s="166">
        <v>1</v>
      </c>
      <c r="I268" s="148">
        <f t="shared" si="10"/>
        <v>0</v>
      </c>
      <c r="J268" s="1">
        <v>0</v>
      </c>
      <c r="K268" s="166">
        <v>0</v>
      </c>
      <c r="L268" s="148">
        <f t="shared" si="9"/>
        <v>0</v>
      </c>
      <c r="M268" s="1">
        <v>0</v>
      </c>
      <c r="N268" s="167">
        <v>0</v>
      </c>
      <c r="O268" s="1">
        <v>0</v>
      </c>
      <c r="P268" s="168">
        <v>0</v>
      </c>
      <c r="Q268" s="1">
        <v>1794502.86</v>
      </c>
      <c r="R268" s="168">
        <v>1</v>
      </c>
      <c r="S268" s="1">
        <v>0</v>
      </c>
      <c r="T268" s="168">
        <v>0</v>
      </c>
      <c r="U268" s="1">
        <v>0</v>
      </c>
      <c r="V268" s="169">
        <v>0</v>
      </c>
    </row>
    <row r="269" spans="2:22" outlineLevel="2" x14ac:dyDescent="0.2">
      <c r="B269" s="58" t="s">
        <v>110</v>
      </c>
      <c r="C269" s="150">
        <v>1190857.1399999999</v>
      </c>
      <c r="D269" s="146">
        <v>4525</v>
      </c>
      <c r="E269" s="56" t="str">
        <f t="shared" si="11"/>
        <v>45250000</v>
      </c>
      <c r="F269" s="163">
        <f t="shared" si="8"/>
        <v>0</v>
      </c>
      <c r="G269" s="165">
        <v>0</v>
      </c>
      <c r="H269" s="166">
        <v>0</v>
      </c>
      <c r="I269" s="148" t="str">
        <f t="shared" si="10"/>
        <v>45250000</v>
      </c>
      <c r="J269" s="1">
        <v>1190857.1399999999</v>
      </c>
      <c r="K269" s="166">
        <v>1</v>
      </c>
      <c r="L269" s="148">
        <f t="shared" si="9"/>
        <v>0</v>
      </c>
      <c r="M269" s="1">
        <v>0</v>
      </c>
      <c r="N269" s="167">
        <v>0</v>
      </c>
      <c r="O269" s="1">
        <v>1190857.1399999999</v>
      </c>
      <c r="P269" s="168">
        <v>1</v>
      </c>
      <c r="Q269" s="1">
        <v>0</v>
      </c>
      <c r="R269" s="168">
        <v>0</v>
      </c>
      <c r="S269" s="1">
        <v>0</v>
      </c>
      <c r="T269" s="168">
        <v>0</v>
      </c>
      <c r="U269" s="1">
        <v>0</v>
      </c>
      <c r="V269" s="169">
        <v>0</v>
      </c>
    </row>
    <row r="270" spans="2:22" outlineLevel="2" x14ac:dyDescent="0.2">
      <c r="B270" s="58" t="s">
        <v>110</v>
      </c>
      <c r="C270" s="150">
        <v>1811771.43</v>
      </c>
      <c r="D270" s="146">
        <v>4800</v>
      </c>
      <c r="E270" s="56" t="str">
        <f t="shared" si="11"/>
        <v>48000000</v>
      </c>
      <c r="F270" s="163">
        <f t="shared" si="8"/>
        <v>0</v>
      </c>
      <c r="G270" s="165">
        <v>0</v>
      </c>
      <c r="H270" s="166">
        <v>0</v>
      </c>
      <c r="I270" s="148" t="str">
        <f t="shared" si="10"/>
        <v>48000000</v>
      </c>
      <c r="J270" s="1">
        <v>1811771.43</v>
      </c>
      <c r="K270" s="166">
        <v>3</v>
      </c>
      <c r="L270" s="148">
        <f t="shared" si="9"/>
        <v>0</v>
      </c>
      <c r="M270" s="1">
        <v>0</v>
      </c>
      <c r="N270" s="167">
        <v>0</v>
      </c>
      <c r="O270" s="1">
        <v>1811771.43</v>
      </c>
      <c r="P270" s="168">
        <v>3</v>
      </c>
      <c r="Q270" s="1">
        <v>0</v>
      </c>
      <c r="R270" s="168">
        <v>0</v>
      </c>
      <c r="S270" s="1">
        <v>0</v>
      </c>
      <c r="T270" s="168">
        <v>0</v>
      </c>
      <c r="U270" s="1">
        <v>0</v>
      </c>
      <c r="V270" s="169">
        <v>0</v>
      </c>
    </row>
    <row r="271" spans="2:22" outlineLevel="2" x14ac:dyDescent="0.2">
      <c r="B271" s="58" t="s">
        <v>110</v>
      </c>
      <c r="C271" s="150">
        <v>882285.71</v>
      </c>
      <c r="D271" s="146">
        <v>4821</v>
      </c>
      <c r="E271" s="56" t="str">
        <f t="shared" si="11"/>
        <v>48210000</v>
      </c>
      <c r="F271" s="163">
        <f t="shared" si="8"/>
        <v>0</v>
      </c>
      <c r="G271" s="165">
        <v>0</v>
      </c>
      <c r="H271" s="166">
        <v>0</v>
      </c>
      <c r="I271" s="148" t="str">
        <f t="shared" si="10"/>
        <v>48210000</v>
      </c>
      <c r="J271" s="1">
        <v>882285.71</v>
      </c>
      <c r="K271" s="166">
        <v>1</v>
      </c>
      <c r="L271" s="148">
        <f t="shared" si="9"/>
        <v>0</v>
      </c>
      <c r="M271" s="1">
        <v>0</v>
      </c>
      <c r="N271" s="167">
        <v>0</v>
      </c>
      <c r="O271" s="1">
        <v>882285.71</v>
      </c>
      <c r="P271" s="168">
        <v>1</v>
      </c>
      <c r="Q271" s="1">
        <v>0</v>
      </c>
      <c r="R271" s="168">
        <v>0</v>
      </c>
      <c r="S271" s="1">
        <v>0</v>
      </c>
      <c r="T271" s="168">
        <v>0</v>
      </c>
      <c r="U271" s="1">
        <v>0</v>
      </c>
      <c r="V271" s="169">
        <v>0</v>
      </c>
    </row>
    <row r="272" spans="2:22" outlineLevel="2" x14ac:dyDescent="0.2">
      <c r="B272" s="58" t="s">
        <v>110</v>
      </c>
      <c r="C272" s="150">
        <v>21120</v>
      </c>
      <c r="D272" s="146">
        <v>5000</v>
      </c>
      <c r="E272" s="56" t="str">
        <f t="shared" si="11"/>
        <v>50000000</v>
      </c>
      <c r="F272" s="163">
        <f t="shared" si="8"/>
        <v>0</v>
      </c>
      <c r="G272" s="165">
        <v>0</v>
      </c>
      <c r="H272" s="166">
        <v>0</v>
      </c>
      <c r="I272" s="148" t="str">
        <f t="shared" si="10"/>
        <v>50000000</v>
      </c>
      <c r="J272" s="1">
        <v>21120</v>
      </c>
      <c r="K272" s="166">
        <v>1</v>
      </c>
      <c r="L272" s="148">
        <f t="shared" si="9"/>
        <v>0</v>
      </c>
      <c r="M272" s="1">
        <v>0</v>
      </c>
      <c r="N272" s="167">
        <v>0</v>
      </c>
      <c r="O272" s="1">
        <v>21120</v>
      </c>
      <c r="P272" s="168">
        <v>1</v>
      </c>
      <c r="Q272" s="1">
        <v>0</v>
      </c>
      <c r="R272" s="168">
        <v>0</v>
      </c>
      <c r="S272" s="1">
        <v>0</v>
      </c>
      <c r="T272" s="168">
        <v>0</v>
      </c>
      <c r="U272" s="1">
        <v>0</v>
      </c>
      <c r="V272" s="169">
        <v>0</v>
      </c>
    </row>
    <row r="273" spans="2:22" outlineLevel="2" x14ac:dyDescent="0.2">
      <c r="B273" s="58" t="s">
        <v>110</v>
      </c>
      <c r="C273" s="150">
        <v>19075542.859999999</v>
      </c>
      <c r="D273" s="146">
        <v>5010</v>
      </c>
      <c r="E273" s="56" t="str">
        <f t="shared" si="11"/>
        <v>50100000</v>
      </c>
      <c r="F273" s="163" t="str">
        <f t="shared" si="8"/>
        <v>50100000</v>
      </c>
      <c r="G273" s="165">
        <v>19075542.859999999</v>
      </c>
      <c r="H273" s="166">
        <v>1</v>
      </c>
      <c r="I273" s="148">
        <f t="shared" si="10"/>
        <v>0</v>
      </c>
      <c r="J273" s="1">
        <v>0</v>
      </c>
      <c r="K273" s="166">
        <v>0</v>
      </c>
      <c r="L273" s="148">
        <f t="shared" si="9"/>
        <v>0</v>
      </c>
      <c r="M273" s="1">
        <v>0</v>
      </c>
      <c r="N273" s="167">
        <v>0</v>
      </c>
      <c r="O273" s="1">
        <v>19075542.859999999</v>
      </c>
      <c r="P273" s="168">
        <v>1</v>
      </c>
      <c r="Q273" s="1">
        <v>0</v>
      </c>
      <c r="R273" s="168">
        <v>0</v>
      </c>
      <c r="S273" s="1">
        <v>0</v>
      </c>
      <c r="T273" s="168">
        <v>0</v>
      </c>
      <c r="U273" s="1">
        <v>0</v>
      </c>
      <c r="V273" s="169">
        <v>0</v>
      </c>
    </row>
    <row r="274" spans="2:22" outlineLevel="2" x14ac:dyDescent="0.2">
      <c r="B274" s="58" t="s">
        <v>110</v>
      </c>
      <c r="C274" s="150">
        <v>19075542.859999999</v>
      </c>
      <c r="D274" s="146">
        <v>5011</v>
      </c>
      <c r="E274" s="56" t="str">
        <f t="shared" si="11"/>
        <v>50110000</v>
      </c>
      <c r="F274" s="163" t="str">
        <f t="shared" si="8"/>
        <v>50110000</v>
      </c>
      <c r="G274" s="165">
        <v>19075542.859999999</v>
      </c>
      <c r="H274" s="166">
        <v>1</v>
      </c>
      <c r="I274" s="148">
        <f t="shared" si="10"/>
        <v>0</v>
      </c>
      <c r="J274" s="1">
        <v>0</v>
      </c>
      <c r="K274" s="166">
        <v>0</v>
      </c>
      <c r="L274" s="148">
        <f t="shared" si="9"/>
        <v>0</v>
      </c>
      <c r="M274" s="1">
        <v>0</v>
      </c>
      <c r="N274" s="167">
        <v>0</v>
      </c>
      <c r="O274" s="1">
        <v>19075542.859999999</v>
      </c>
      <c r="P274" s="168">
        <v>1</v>
      </c>
      <c r="Q274" s="1">
        <v>0</v>
      </c>
      <c r="R274" s="168">
        <v>0</v>
      </c>
      <c r="S274" s="1">
        <v>0</v>
      </c>
      <c r="T274" s="168">
        <v>0</v>
      </c>
      <c r="U274" s="1">
        <v>0</v>
      </c>
      <c r="V274" s="169">
        <v>0</v>
      </c>
    </row>
    <row r="275" spans="2:22" outlineLevel="2" x14ac:dyDescent="0.2">
      <c r="B275" s="58" t="s">
        <v>110</v>
      </c>
      <c r="C275" s="150">
        <v>137142.85999999999</v>
      </c>
      <c r="D275" s="146">
        <v>5031</v>
      </c>
      <c r="E275" s="56" t="str">
        <f t="shared" si="11"/>
        <v>50310000</v>
      </c>
      <c r="F275" s="163">
        <f t="shared" si="8"/>
        <v>0</v>
      </c>
      <c r="G275" s="165">
        <v>0</v>
      </c>
      <c r="H275" s="166">
        <v>1</v>
      </c>
      <c r="I275" s="148" t="str">
        <f t="shared" si="10"/>
        <v>50310000</v>
      </c>
      <c r="J275" s="1">
        <v>137142.85999999999</v>
      </c>
      <c r="K275" s="166">
        <v>1</v>
      </c>
      <c r="L275" s="148">
        <f t="shared" si="9"/>
        <v>0</v>
      </c>
      <c r="M275" s="1">
        <v>0</v>
      </c>
      <c r="N275" s="167">
        <v>0</v>
      </c>
      <c r="O275" s="1">
        <v>137142.85999999999</v>
      </c>
      <c r="P275" s="168">
        <v>2</v>
      </c>
      <c r="Q275" s="1">
        <v>0</v>
      </c>
      <c r="R275" s="168">
        <v>0</v>
      </c>
      <c r="S275" s="1">
        <v>0</v>
      </c>
      <c r="T275" s="168">
        <v>0</v>
      </c>
      <c r="U275" s="1">
        <v>0</v>
      </c>
      <c r="V275" s="169">
        <v>0</v>
      </c>
    </row>
    <row r="276" spans="2:22" outlineLevel="2" x14ac:dyDescent="0.2">
      <c r="B276" s="58" t="s">
        <v>110</v>
      </c>
      <c r="C276" s="150">
        <v>966900</v>
      </c>
      <c r="D276" s="146">
        <v>6530</v>
      </c>
      <c r="E276" s="56" t="str">
        <f t="shared" si="11"/>
        <v>65300000</v>
      </c>
      <c r="F276" s="163" t="str">
        <f t="shared" si="8"/>
        <v>65300000</v>
      </c>
      <c r="G276" s="165">
        <v>966900</v>
      </c>
      <c r="H276" s="166">
        <v>2</v>
      </c>
      <c r="I276" s="148">
        <f t="shared" si="10"/>
        <v>0</v>
      </c>
      <c r="J276" s="1">
        <v>0</v>
      </c>
      <c r="K276" s="166">
        <v>0</v>
      </c>
      <c r="L276" s="148">
        <f t="shared" si="9"/>
        <v>0</v>
      </c>
      <c r="M276" s="1">
        <v>0</v>
      </c>
      <c r="N276" s="167">
        <v>0</v>
      </c>
      <c r="O276" s="1">
        <v>966900</v>
      </c>
      <c r="P276" s="168">
        <v>2</v>
      </c>
      <c r="Q276" s="1">
        <v>0</v>
      </c>
      <c r="R276" s="168">
        <v>0</v>
      </c>
      <c r="S276" s="1">
        <v>0</v>
      </c>
      <c r="T276" s="168">
        <v>0</v>
      </c>
      <c r="U276" s="1">
        <v>0</v>
      </c>
      <c r="V276" s="169">
        <v>0</v>
      </c>
    </row>
    <row r="277" spans="2:22" outlineLevel="2" x14ac:dyDescent="0.2">
      <c r="B277" s="58" t="s">
        <v>110</v>
      </c>
      <c r="C277" s="150">
        <v>966900</v>
      </c>
      <c r="D277" s="146">
        <v>6531</v>
      </c>
      <c r="E277" s="56" t="str">
        <f t="shared" si="11"/>
        <v>65310000</v>
      </c>
      <c r="F277" s="163" t="str">
        <f t="shared" si="8"/>
        <v>65310000</v>
      </c>
      <c r="G277" s="165">
        <v>966900</v>
      </c>
      <c r="H277" s="166">
        <v>2</v>
      </c>
      <c r="I277" s="148">
        <f t="shared" si="10"/>
        <v>0</v>
      </c>
      <c r="J277" s="1">
        <v>0</v>
      </c>
      <c r="K277" s="166">
        <v>0</v>
      </c>
      <c r="L277" s="148">
        <f t="shared" si="9"/>
        <v>0</v>
      </c>
      <c r="M277" s="1">
        <v>0</v>
      </c>
      <c r="N277" s="167">
        <v>0</v>
      </c>
      <c r="O277" s="1">
        <v>966900</v>
      </c>
      <c r="P277" s="168">
        <v>2</v>
      </c>
      <c r="Q277" s="1">
        <v>0</v>
      </c>
      <c r="R277" s="168">
        <v>0</v>
      </c>
      <c r="S277" s="1">
        <v>0</v>
      </c>
      <c r="T277" s="168">
        <v>0</v>
      </c>
      <c r="U277" s="1">
        <v>0</v>
      </c>
      <c r="V277" s="169">
        <v>0</v>
      </c>
    </row>
    <row r="278" spans="2:22" outlineLevel="2" x14ac:dyDescent="0.2">
      <c r="B278" s="58" t="s">
        <v>110</v>
      </c>
      <c r="C278" s="150">
        <v>555856</v>
      </c>
      <c r="D278" s="146">
        <v>7100</v>
      </c>
      <c r="E278" s="56" t="str">
        <f t="shared" si="11"/>
        <v>71000000</v>
      </c>
      <c r="F278" s="163">
        <f t="shared" si="8"/>
        <v>0</v>
      </c>
      <c r="G278" s="165">
        <v>0</v>
      </c>
      <c r="H278" s="166">
        <v>0</v>
      </c>
      <c r="I278" s="148" t="str">
        <f t="shared" si="10"/>
        <v>71000000</v>
      </c>
      <c r="J278" s="1">
        <v>555856</v>
      </c>
      <c r="K278" s="166">
        <v>1</v>
      </c>
      <c r="L278" s="148">
        <f t="shared" si="9"/>
        <v>0</v>
      </c>
      <c r="M278" s="1">
        <v>0</v>
      </c>
      <c r="N278" s="167">
        <v>0</v>
      </c>
      <c r="O278" s="1">
        <v>555856</v>
      </c>
      <c r="P278" s="168">
        <v>1</v>
      </c>
      <c r="Q278" s="1">
        <v>0</v>
      </c>
      <c r="R278" s="168">
        <v>0</v>
      </c>
      <c r="S278" s="1">
        <v>0</v>
      </c>
      <c r="T278" s="168">
        <v>0</v>
      </c>
      <c r="U278" s="1">
        <v>0</v>
      </c>
      <c r="V278" s="169">
        <v>0</v>
      </c>
    </row>
    <row r="279" spans="2:22" outlineLevel="2" x14ac:dyDescent="0.2">
      <c r="B279" s="58" t="s">
        <v>110</v>
      </c>
      <c r="C279" s="150">
        <v>3035142.86</v>
      </c>
      <c r="D279" s="146">
        <v>7200</v>
      </c>
      <c r="E279" s="56" t="str">
        <f t="shared" si="11"/>
        <v>72000000</v>
      </c>
      <c r="F279" s="163">
        <f t="shared" si="8"/>
        <v>0</v>
      </c>
      <c r="G279" s="165">
        <v>0</v>
      </c>
      <c r="H279" s="166">
        <v>0</v>
      </c>
      <c r="I279" s="148" t="str">
        <f t="shared" si="10"/>
        <v>72000000</v>
      </c>
      <c r="J279" s="1">
        <v>3035142.86</v>
      </c>
      <c r="K279" s="166">
        <v>4</v>
      </c>
      <c r="L279" s="148">
        <f t="shared" si="9"/>
        <v>0</v>
      </c>
      <c r="M279" s="1">
        <v>0</v>
      </c>
      <c r="N279" s="167">
        <v>0</v>
      </c>
      <c r="O279" s="1">
        <v>3035142.86</v>
      </c>
      <c r="P279" s="168">
        <v>4</v>
      </c>
      <c r="Q279" s="1">
        <v>0</v>
      </c>
      <c r="R279" s="168">
        <v>0</v>
      </c>
      <c r="S279" s="1">
        <v>0</v>
      </c>
      <c r="T279" s="168">
        <v>0</v>
      </c>
      <c r="U279" s="1">
        <v>0</v>
      </c>
      <c r="V279" s="169">
        <v>0</v>
      </c>
    </row>
    <row r="280" spans="2:22" outlineLevel="2" x14ac:dyDescent="0.2">
      <c r="B280" s="58" t="s">
        <v>110</v>
      </c>
      <c r="C280" s="150">
        <v>8258762.8600000003</v>
      </c>
      <c r="D280" s="146">
        <v>7226</v>
      </c>
      <c r="E280" s="56" t="str">
        <f t="shared" si="11"/>
        <v>72260000</v>
      </c>
      <c r="F280" s="163">
        <f t="shared" si="8"/>
        <v>0</v>
      </c>
      <c r="G280" s="165">
        <v>0</v>
      </c>
      <c r="H280" s="166">
        <v>0</v>
      </c>
      <c r="I280" s="148" t="str">
        <f t="shared" si="10"/>
        <v>72260000</v>
      </c>
      <c r="J280" s="1">
        <v>8258762.8600000003</v>
      </c>
      <c r="K280" s="166">
        <v>4</v>
      </c>
      <c r="L280" s="148">
        <f t="shared" si="9"/>
        <v>0</v>
      </c>
      <c r="M280" s="1">
        <v>0</v>
      </c>
      <c r="N280" s="167">
        <v>0</v>
      </c>
      <c r="O280" s="1">
        <v>8258762.8600000003</v>
      </c>
      <c r="P280" s="168">
        <v>4</v>
      </c>
      <c r="Q280" s="1">
        <v>0</v>
      </c>
      <c r="R280" s="168">
        <v>0</v>
      </c>
      <c r="S280" s="1">
        <v>0</v>
      </c>
      <c r="T280" s="168">
        <v>0</v>
      </c>
      <c r="U280" s="1">
        <v>0</v>
      </c>
      <c r="V280" s="169">
        <v>0</v>
      </c>
    </row>
    <row r="281" spans="2:22" outlineLevel="2" x14ac:dyDescent="0.2">
      <c r="B281" s="58" t="s">
        <v>110</v>
      </c>
      <c r="C281" s="150">
        <v>341766.86</v>
      </c>
      <c r="D281" s="146">
        <v>7934</v>
      </c>
      <c r="E281" s="56" t="str">
        <f t="shared" si="11"/>
        <v>79340000</v>
      </c>
      <c r="F281" s="163">
        <f t="shared" si="8"/>
        <v>0</v>
      </c>
      <c r="G281" s="165">
        <v>0</v>
      </c>
      <c r="H281" s="166">
        <v>0</v>
      </c>
      <c r="I281" s="148" t="str">
        <f t="shared" si="10"/>
        <v>79340000</v>
      </c>
      <c r="J281" s="1">
        <v>341766.86</v>
      </c>
      <c r="K281" s="166">
        <v>1</v>
      </c>
      <c r="L281" s="148">
        <f t="shared" si="9"/>
        <v>0</v>
      </c>
      <c r="M281" s="1">
        <v>0</v>
      </c>
      <c r="N281" s="167">
        <v>0</v>
      </c>
      <c r="O281" s="1">
        <v>341766.86</v>
      </c>
      <c r="P281" s="168">
        <v>1</v>
      </c>
      <c r="Q281" s="1">
        <v>0</v>
      </c>
      <c r="R281" s="168">
        <v>0</v>
      </c>
      <c r="S281" s="1">
        <v>0</v>
      </c>
      <c r="T281" s="168">
        <v>0</v>
      </c>
      <c r="U281" s="1">
        <v>0</v>
      </c>
      <c r="V281" s="169">
        <v>0</v>
      </c>
    </row>
    <row r="282" spans="2:22" outlineLevel="2" x14ac:dyDescent="0.2">
      <c r="B282" s="170"/>
      <c r="C282" s="171"/>
      <c r="D282" s="153"/>
      <c r="E282" s="154"/>
      <c r="F282" s="155"/>
      <c r="G282" s="156"/>
      <c r="H282" s="157"/>
      <c r="I282" s="158"/>
      <c r="J282" s="159"/>
      <c r="K282" s="157"/>
      <c r="L282" s="158"/>
      <c r="M282" s="159"/>
      <c r="N282" s="160"/>
      <c r="O282" s="159"/>
      <c r="P282" s="161"/>
      <c r="Q282" s="159"/>
      <c r="R282" s="161"/>
      <c r="S282" s="159"/>
      <c r="T282" s="161"/>
      <c r="U282" s="159"/>
      <c r="V282" s="162"/>
    </row>
    <row r="283" spans="2:22" ht="30.75" customHeight="1" outlineLevel="1" x14ac:dyDescent="0.2">
      <c r="B283" s="55" t="s">
        <v>111</v>
      </c>
      <c r="C283" s="145">
        <f>SUBTOTAL(9,C284:C318)</f>
        <v>91351243.599999994</v>
      </c>
      <c r="D283" s="146"/>
      <c r="E283" s="56"/>
      <c r="F283" s="163"/>
      <c r="G283" s="165"/>
      <c r="H283" s="166"/>
      <c r="I283" s="148"/>
      <c r="J283" s="1"/>
      <c r="K283" s="166"/>
      <c r="L283" s="148"/>
      <c r="M283" s="1"/>
      <c r="N283" s="167"/>
      <c r="O283" s="1"/>
      <c r="P283" s="168"/>
      <c r="Q283" s="1"/>
      <c r="R283" s="168"/>
      <c r="S283" s="1"/>
      <c r="T283" s="168"/>
      <c r="U283" s="1"/>
      <c r="V283" s="169"/>
    </row>
    <row r="284" spans="2:22" outlineLevel="2" x14ac:dyDescent="0.2">
      <c r="B284" s="58" t="s">
        <v>111</v>
      </c>
      <c r="C284" s="150">
        <v>606702.86</v>
      </c>
      <c r="D284" s="146">
        <v>2200</v>
      </c>
      <c r="E284" s="56" t="str">
        <f t="shared" si="11"/>
        <v>22000000</v>
      </c>
      <c r="F284" s="163" t="str">
        <f t="shared" si="8"/>
        <v>22000000</v>
      </c>
      <c r="G284" s="165">
        <v>606702.86</v>
      </c>
      <c r="H284" s="166">
        <v>1</v>
      </c>
      <c r="I284" s="148">
        <f t="shared" si="10"/>
        <v>0</v>
      </c>
      <c r="J284" s="1">
        <v>0</v>
      </c>
      <c r="K284" s="166">
        <v>0</v>
      </c>
      <c r="L284" s="148">
        <f t="shared" si="9"/>
        <v>0</v>
      </c>
      <c r="M284" s="1">
        <v>0</v>
      </c>
      <c r="N284" s="167">
        <v>0</v>
      </c>
      <c r="O284" s="1">
        <v>606702.86</v>
      </c>
      <c r="P284" s="168">
        <v>1</v>
      </c>
      <c r="Q284" s="1">
        <v>0</v>
      </c>
      <c r="R284" s="168">
        <v>0</v>
      </c>
      <c r="S284" s="1">
        <v>0</v>
      </c>
      <c r="T284" s="168">
        <v>0</v>
      </c>
      <c r="U284" s="1">
        <v>0</v>
      </c>
      <c r="V284" s="169">
        <v>0</v>
      </c>
    </row>
    <row r="285" spans="2:22" outlineLevel="2" x14ac:dyDescent="0.2">
      <c r="B285" s="58" t="s">
        <v>111</v>
      </c>
      <c r="C285" s="150">
        <v>3456456</v>
      </c>
      <c r="D285" s="146">
        <v>3023</v>
      </c>
      <c r="E285" s="56" t="str">
        <f t="shared" si="11"/>
        <v>30230000</v>
      </c>
      <c r="F285" s="163" t="str">
        <f t="shared" si="8"/>
        <v>30230000</v>
      </c>
      <c r="G285" s="165">
        <v>3456456</v>
      </c>
      <c r="H285" s="166">
        <v>3</v>
      </c>
      <c r="I285" s="148">
        <f t="shared" si="10"/>
        <v>0</v>
      </c>
      <c r="J285" s="1">
        <v>0</v>
      </c>
      <c r="K285" s="166">
        <v>0</v>
      </c>
      <c r="L285" s="148">
        <f t="shared" si="9"/>
        <v>0</v>
      </c>
      <c r="M285" s="1">
        <v>0</v>
      </c>
      <c r="N285" s="167">
        <v>0</v>
      </c>
      <c r="O285" s="1">
        <v>3456456</v>
      </c>
      <c r="P285" s="168">
        <v>3</v>
      </c>
      <c r="Q285" s="1">
        <v>0</v>
      </c>
      <c r="R285" s="168">
        <v>0</v>
      </c>
      <c r="S285" s="1">
        <v>0</v>
      </c>
      <c r="T285" s="168">
        <v>0</v>
      </c>
      <c r="U285" s="1">
        <v>0</v>
      </c>
      <c r="V285" s="169">
        <v>0</v>
      </c>
    </row>
    <row r="286" spans="2:22" outlineLevel="2" x14ac:dyDescent="0.2">
      <c r="B286" s="58" t="s">
        <v>111</v>
      </c>
      <c r="C286" s="150">
        <v>85361.71</v>
      </c>
      <c r="D286" s="146">
        <v>3152</v>
      </c>
      <c r="E286" s="56" t="str">
        <f t="shared" si="11"/>
        <v>31520000</v>
      </c>
      <c r="F286" s="163" t="str">
        <f t="shared" si="8"/>
        <v>31520000</v>
      </c>
      <c r="G286" s="165">
        <v>85361.71</v>
      </c>
      <c r="H286" s="166">
        <v>1</v>
      </c>
      <c r="I286" s="148">
        <f t="shared" si="10"/>
        <v>0</v>
      </c>
      <c r="J286" s="1">
        <v>0</v>
      </c>
      <c r="K286" s="166">
        <v>0</v>
      </c>
      <c r="L286" s="148">
        <f t="shared" si="9"/>
        <v>0</v>
      </c>
      <c r="M286" s="1">
        <v>0</v>
      </c>
      <c r="N286" s="167">
        <v>0</v>
      </c>
      <c r="O286" s="1">
        <v>85361.71</v>
      </c>
      <c r="P286" s="168">
        <v>1</v>
      </c>
      <c r="Q286" s="1">
        <v>0</v>
      </c>
      <c r="R286" s="168">
        <v>0</v>
      </c>
      <c r="S286" s="1">
        <v>0</v>
      </c>
      <c r="T286" s="168">
        <v>0</v>
      </c>
      <c r="U286" s="1">
        <v>0</v>
      </c>
      <c r="V286" s="169">
        <v>0</v>
      </c>
    </row>
    <row r="287" spans="2:22" outlineLevel="2" x14ac:dyDescent="0.2">
      <c r="B287" s="58" t="s">
        <v>111</v>
      </c>
      <c r="C287" s="150">
        <v>10685714.289999999</v>
      </c>
      <c r="D287" s="146">
        <v>3240</v>
      </c>
      <c r="E287" s="56" t="str">
        <f t="shared" si="11"/>
        <v>32400000</v>
      </c>
      <c r="F287" s="163" t="str">
        <f t="shared" si="8"/>
        <v>32400000</v>
      </c>
      <c r="G287" s="165">
        <v>10685714.289999999</v>
      </c>
      <c r="H287" s="166">
        <v>2</v>
      </c>
      <c r="I287" s="148">
        <f t="shared" si="10"/>
        <v>0</v>
      </c>
      <c r="J287" s="1">
        <v>0</v>
      </c>
      <c r="K287" s="166">
        <v>0</v>
      </c>
      <c r="L287" s="148">
        <f t="shared" si="9"/>
        <v>0</v>
      </c>
      <c r="M287" s="1">
        <v>0</v>
      </c>
      <c r="N287" s="167">
        <v>0</v>
      </c>
      <c r="O287" s="1">
        <v>10685714.289999999</v>
      </c>
      <c r="P287" s="168">
        <v>2</v>
      </c>
      <c r="Q287" s="1">
        <v>0</v>
      </c>
      <c r="R287" s="168">
        <v>0</v>
      </c>
      <c r="S287" s="1">
        <v>0</v>
      </c>
      <c r="T287" s="168">
        <v>0</v>
      </c>
      <c r="U287" s="1">
        <v>0</v>
      </c>
      <c r="V287" s="169">
        <v>0</v>
      </c>
    </row>
    <row r="288" spans="2:22" outlineLevel="2" x14ac:dyDescent="0.2">
      <c r="B288" s="58" t="s">
        <v>111</v>
      </c>
      <c r="C288" s="150">
        <v>142857.14000000001</v>
      </c>
      <c r="D288" s="146">
        <v>3242</v>
      </c>
      <c r="E288" s="56" t="str">
        <f t="shared" si="11"/>
        <v>32420000</v>
      </c>
      <c r="F288" s="163" t="str">
        <f t="shared" si="8"/>
        <v>32420000</v>
      </c>
      <c r="G288" s="165">
        <v>142857.14000000001</v>
      </c>
      <c r="H288" s="166">
        <v>1</v>
      </c>
      <c r="I288" s="148">
        <f t="shared" si="10"/>
        <v>0</v>
      </c>
      <c r="J288" s="1">
        <v>0</v>
      </c>
      <c r="K288" s="166">
        <v>0</v>
      </c>
      <c r="L288" s="148">
        <f t="shared" si="9"/>
        <v>0</v>
      </c>
      <c r="M288" s="1">
        <v>0</v>
      </c>
      <c r="N288" s="167">
        <v>0</v>
      </c>
      <c r="O288" s="1">
        <v>142857.14000000001</v>
      </c>
      <c r="P288" s="168">
        <v>1</v>
      </c>
      <c r="Q288" s="1">
        <v>0</v>
      </c>
      <c r="R288" s="168">
        <v>0</v>
      </c>
      <c r="S288" s="1">
        <v>0</v>
      </c>
      <c r="T288" s="168">
        <v>0</v>
      </c>
      <c r="U288" s="1">
        <v>0</v>
      </c>
      <c r="V288" s="169">
        <v>0</v>
      </c>
    </row>
    <row r="289" spans="2:22" outlineLevel="2" x14ac:dyDescent="0.2">
      <c r="B289" s="58" t="s">
        <v>111</v>
      </c>
      <c r="C289" s="150">
        <v>228571.43</v>
      </c>
      <c r="D289" s="146">
        <v>3311</v>
      </c>
      <c r="E289" s="56" t="str">
        <f t="shared" si="11"/>
        <v>33110000</v>
      </c>
      <c r="F289" s="163" t="str">
        <f t="shared" si="8"/>
        <v>33110000</v>
      </c>
      <c r="G289" s="165">
        <v>228571.43</v>
      </c>
      <c r="H289" s="166">
        <v>1</v>
      </c>
      <c r="I289" s="148">
        <f t="shared" si="10"/>
        <v>0</v>
      </c>
      <c r="J289" s="1">
        <v>0</v>
      </c>
      <c r="K289" s="166">
        <v>0</v>
      </c>
      <c r="L289" s="148">
        <f t="shared" si="9"/>
        <v>0</v>
      </c>
      <c r="M289" s="1">
        <v>0</v>
      </c>
      <c r="N289" s="167">
        <v>0</v>
      </c>
      <c r="O289" s="1">
        <v>0</v>
      </c>
      <c r="P289" s="168">
        <v>0</v>
      </c>
      <c r="Q289" s="1">
        <v>228571.43</v>
      </c>
      <c r="R289" s="168">
        <v>1</v>
      </c>
      <c r="S289" s="1">
        <v>0</v>
      </c>
      <c r="T289" s="168">
        <v>0</v>
      </c>
      <c r="U289" s="1">
        <v>0</v>
      </c>
      <c r="V289" s="169">
        <v>0</v>
      </c>
    </row>
    <row r="290" spans="2:22" outlineLevel="2" x14ac:dyDescent="0.2">
      <c r="B290" s="58" t="s">
        <v>111</v>
      </c>
      <c r="C290" s="150">
        <v>490457.14</v>
      </c>
      <c r="D290" s="146">
        <v>3511</v>
      </c>
      <c r="E290" s="56" t="str">
        <f t="shared" si="11"/>
        <v>35110000</v>
      </c>
      <c r="F290" s="163" t="str">
        <f t="shared" si="8"/>
        <v>35110000</v>
      </c>
      <c r="G290" s="165">
        <v>490457.14</v>
      </c>
      <c r="H290" s="166">
        <v>1</v>
      </c>
      <c r="I290" s="148">
        <f t="shared" si="10"/>
        <v>0</v>
      </c>
      <c r="J290" s="1">
        <v>0</v>
      </c>
      <c r="K290" s="166">
        <v>0</v>
      </c>
      <c r="L290" s="148">
        <f t="shared" si="9"/>
        <v>0</v>
      </c>
      <c r="M290" s="1">
        <v>0</v>
      </c>
      <c r="N290" s="167">
        <v>0</v>
      </c>
      <c r="O290" s="1">
        <v>490457.14</v>
      </c>
      <c r="P290" s="168">
        <v>1</v>
      </c>
      <c r="Q290" s="1">
        <v>0</v>
      </c>
      <c r="R290" s="168">
        <v>0</v>
      </c>
      <c r="S290" s="1">
        <v>0</v>
      </c>
      <c r="T290" s="168">
        <v>0</v>
      </c>
      <c r="U290" s="1">
        <v>0</v>
      </c>
      <c r="V290" s="169">
        <v>0</v>
      </c>
    </row>
    <row r="291" spans="2:22" outlineLevel="2" x14ac:dyDescent="0.2">
      <c r="B291" s="58" t="s">
        <v>111</v>
      </c>
      <c r="C291" s="150">
        <v>243061.61</v>
      </c>
      <c r="D291" s="146">
        <v>3512</v>
      </c>
      <c r="E291" s="56" t="str">
        <f t="shared" si="11"/>
        <v>35120000</v>
      </c>
      <c r="F291" s="163" t="str">
        <f t="shared" si="8"/>
        <v>35120000</v>
      </c>
      <c r="G291" s="165">
        <v>243061.61</v>
      </c>
      <c r="H291" s="166">
        <v>1</v>
      </c>
      <c r="I291" s="148">
        <f t="shared" si="10"/>
        <v>0</v>
      </c>
      <c r="J291" s="1">
        <v>0</v>
      </c>
      <c r="K291" s="166">
        <v>0</v>
      </c>
      <c r="L291" s="148">
        <f t="shared" si="9"/>
        <v>0</v>
      </c>
      <c r="M291" s="1">
        <v>0</v>
      </c>
      <c r="N291" s="167">
        <v>0</v>
      </c>
      <c r="O291" s="1">
        <v>243061.61</v>
      </c>
      <c r="P291" s="168">
        <v>1</v>
      </c>
      <c r="Q291" s="1">
        <v>0</v>
      </c>
      <c r="R291" s="168">
        <v>0</v>
      </c>
      <c r="S291" s="1">
        <v>0</v>
      </c>
      <c r="T291" s="168">
        <v>0</v>
      </c>
      <c r="U291" s="1">
        <v>0</v>
      </c>
      <c r="V291" s="169">
        <v>0</v>
      </c>
    </row>
    <row r="292" spans="2:22" outlineLevel="2" x14ac:dyDescent="0.2">
      <c r="B292" s="58" t="s">
        <v>111</v>
      </c>
      <c r="C292" s="150">
        <v>3007273.75</v>
      </c>
      <c r="D292" s="146">
        <v>3800</v>
      </c>
      <c r="E292" s="56" t="str">
        <f t="shared" si="11"/>
        <v>38000000</v>
      </c>
      <c r="F292" s="163" t="str">
        <f t="shared" si="8"/>
        <v>38000000</v>
      </c>
      <c r="G292" s="165">
        <v>3007273.75</v>
      </c>
      <c r="H292" s="166">
        <v>9</v>
      </c>
      <c r="I292" s="148">
        <f t="shared" si="10"/>
        <v>0</v>
      </c>
      <c r="J292" s="1">
        <v>0</v>
      </c>
      <c r="K292" s="166">
        <v>0</v>
      </c>
      <c r="L292" s="148">
        <f t="shared" si="9"/>
        <v>0</v>
      </c>
      <c r="M292" s="1">
        <v>0</v>
      </c>
      <c r="N292" s="167">
        <v>0</v>
      </c>
      <c r="O292" s="1">
        <v>522927.77</v>
      </c>
      <c r="P292" s="168">
        <v>2</v>
      </c>
      <c r="Q292" s="1">
        <v>2184345.98</v>
      </c>
      <c r="R292" s="168">
        <v>6</v>
      </c>
      <c r="S292" s="1">
        <v>300000</v>
      </c>
      <c r="T292" s="168">
        <v>1</v>
      </c>
      <c r="U292" s="1">
        <v>0</v>
      </c>
      <c r="V292" s="169">
        <v>0</v>
      </c>
    </row>
    <row r="293" spans="2:22" outlineLevel="2" x14ac:dyDescent="0.2">
      <c r="B293" s="58" t="s">
        <v>111</v>
      </c>
      <c r="C293" s="150">
        <v>154902.85999999999</v>
      </c>
      <c r="D293" s="146">
        <v>3820</v>
      </c>
      <c r="E293" s="56" t="str">
        <f t="shared" si="11"/>
        <v>38200000</v>
      </c>
      <c r="F293" s="163" t="str">
        <f t="shared" si="8"/>
        <v>38200000</v>
      </c>
      <c r="G293" s="165">
        <v>154902.85999999999</v>
      </c>
      <c r="H293" s="166">
        <v>1</v>
      </c>
      <c r="I293" s="148">
        <f t="shared" si="10"/>
        <v>0</v>
      </c>
      <c r="J293" s="1">
        <v>0</v>
      </c>
      <c r="K293" s="166">
        <v>0</v>
      </c>
      <c r="L293" s="148">
        <f t="shared" si="9"/>
        <v>0</v>
      </c>
      <c r="M293" s="1">
        <v>0</v>
      </c>
      <c r="N293" s="167">
        <v>0</v>
      </c>
      <c r="O293" s="1">
        <v>154902.85999999999</v>
      </c>
      <c r="P293" s="168">
        <v>1</v>
      </c>
      <c r="Q293" s="1">
        <v>0</v>
      </c>
      <c r="R293" s="168">
        <v>0</v>
      </c>
      <c r="S293" s="1">
        <v>0</v>
      </c>
      <c r="T293" s="168">
        <v>0</v>
      </c>
      <c r="U293" s="1">
        <v>0</v>
      </c>
      <c r="V293" s="169">
        <v>0</v>
      </c>
    </row>
    <row r="294" spans="2:22" outlineLevel="2" x14ac:dyDescent="0.2">
      <c r="B294" s="58" t="s">
        <v>111</v>
      </c>
      <c r="C294" s="150">
        <v>314285.71000000002</v>
      </c>
      <c r="D294" s="146">
        <v>3830</v>
      </c>
      <c r="E294" s="56" t="str">
        <f t="shared" si="11"/>
        <v>38300000</v>
      </c>
      <c r="F294" s="163" t="str">
        <f t="shared" si="8"/>
        <v>38300000</v>
      </c>
      <c r="G294" s="165">
        <v>314285.71000000002</v>
      </c>
      <c r="H294" s="166">
        <v>1</v>
      </c>
      <c r="I294" s="148">
        <f t="shared" si="10"/>
        <v>0</v>
      </c>
      <c r="J294" s="1">
        <v>0</v>
      </c>
      <c r="K294" s="166">
        <v>0</v>
      </c>
      <c r="L294" s="148">
        <f t="shared" si="9"/>
        <v>0</v>
      </c>
      <c r="M294" s="1">
        <v>0</v>
      </c>
      <c r="N294" s="167">
        <v>0</v>
      </c>
      <c r="O294" s="1">
        <v>314285.71000000002</v>
      </c>
      <c r="P294" s="168">
        <v>1</v>
      </c>
      <c r="Q294" s="1">
        <v>0</v>
      </c>
      <c r="R294" s="168">
        <v>0</v>
      </c>
      <c r="S294" s="1">
        <v>0</v>
      </c>
      <c r="T294" s="168">
        <v>0</v>
      </c>
      <c r="U294" s="1">
        <v>0</v>
      </c>
      <c r="V294" s="169">
        <v>0</v>
      </c>
    </row>
    <row r="295" spans="2:22" outlineLevel="2" x14ac:dyDescent="0.2">
      <c r="B295" s="58" t="s">
        <v>111</v>
      </c>
      <c r="C295" s="150">
        <v>2746350.17</v>
      </c>
      <c r="D295" s="146">
        <v>3843</v>
      </c>
      <c r="E295" s="56" t="str">
        <f t="shared" si="11"/>
        <v>38430000</v>
      </c>
      <c r="F295" s="163" t="str">
        <f t="shared" si="8"/>
        <v>38430000</v>
      </c>
      <c r="G295" s="165">
        <v>2285553.02</v>
      </c>
      <c r="H295" s="166">
        <v>7</v>
      </c>
      <c r="I295" s="148" t="str">
        <f t="shared" si="10"/>
        <v>38430000</v>
      </c>
      <c r="J295" s="1">
        <v>460797.14</v>
      </c>
      <c r="K295" s="166">
        <v>1</v>
      </c>
      <c r="L295" s="148">
        <f t="shared" si="9"/>
        <v>0</v>
      </c>
      <c r="M295" s="1">
        <v>0</v>
      </c>
      <c r="N295" s="167">
        <v>0</v>
      </c>
      <c r="O295" s="1">
        <v>2746350.17</v>
      </c>
      <c r="P295" s="168">
        <v>8</v>
      </c>
      <c r="Q295" s="1">
        <v>0</v>
      </c>
      <c r="R295" s="168">
        <v>0</v>
      </c>
      <c r="S295" s="1">
        <v>0</v>
      </c>
      <c r="T295" s="168">
        <v>0</v>
      </c>
      <c r="U295" s="1">
        <v>0</v>
      </c>
      <c r="V295" s="169">
        <v>0</v>
      </c>
    </row>
    <row r="296" spans="2:22" outlineLevel="2" x14ac:dyDescent="0.2">
      <c r="B296" s="58" t="s">
        <v>111</v>
      </c>
      <c r="C296" s="150">
        <v>1051449.3400000001</v>
      </c>
      <c r="D296" s="146">
        <v>3851</v>
      </c>
      <c r="E296" s="56" t="str">
        <f t="shared" si="11"/>
        <v>38510000</v>
      </c>
      <c r="F296" s="163" t="str">
        <f t="shared" si="8"/>
        <v>38510000</v>
      </c>
      <c r="G296" s="165">
        <v>1051449.3400000001</v>
      </c>
      <c r="H296" s="166">
        <v>4</v>
      </c>
      <c r="I296" s="148">
        <f t="shared" si="10"/>
        <v>0</v>
      </c>
      <c r="J296" s="1">
        <v>0</v>
      </c>
      <c r="K296" s="166">
        <v>0</v>
      </c>
      <c r="L296" s="148">
        <f t="shared" si="9"/>
        <v>0</v>
      </c>
      <c r="M296" s="1">
        <v>0</v>
      </c>
      <c r="N296" s="167">
        <v>0</v>
      </c>
      <c r="O296" s="1">
        <v>871380.77</v>
      </c>
      <c r="P296" s="168">
        <v>3</v>
      </c>
      <c r="Q296" s="1">
        <v>180068.57</v>
      </c>
      <c r="R296" s="168">
        <v>1</v>
      </c>
      <c r="S296" s="1">
        <v>0</v>
      </c>
      <c r="T296" s="168">
        <v>0</v>
      </c>
      <c r="U296" s="1">
        <v>0</v>
      </c>
      <c r="V296" s="169">
        <v>0</v>
      </c>
    </row>
    <row r="297" spans="2:22" outlineLevel="2" x14ac:dyDescent="0.2">
      <c r="B297" s="58" t="s">
        <v>111</v>
      </c>
      <c r="C297" s="150">
        <v>1687935.89</v>
      </c>
      <c r="D297" s="146">
        <v>3863</v>
      </c>
      <c r="E297" s="56" t="str">
        <f t="shared" si="11"/>
        <v>38630000</v>
      </c>
      <c r="F297" s="163" t="str">
        <f t="shared" si="8"/>
        <v>38630000</v>
      </c>
      <c r="G297" s="165">
        <v>1460533.26</v>
      </c>
      <c r="H297" s="166">
        <v>5</v>
      </c>
      <c r="I297" s="148" t="str">
        <f t="shared" si="10"/>
        <v>38630000</v>
      </c>
      <c r="J297" s="1">
        <v>227402.63</v>
      </c>
      <c r="K297" s="166">
        <v>1</v>
      </c>
      <c r="L297" s="148">
        <f t="shared" si="9"/>
        <v>0</v>
      </c>
      <c r="M297" s="1">
        <v>0</v>
      </c>
      <c r="N297" s="167">
        <v>0</v>
      </c>
      <c r="O297" s="1">
        <v>227402.63</v>
      </c>
      <c r="P297" s="168">
        <v>1</v>
      </c>
      <c r="Q297" s="1">
        <v>1158163.54</v>
      </c>
      <c r="R297" s="168">
        <v>4</v>
      </c>
      <c r="S297" s="1">
        <v>0</v>
      </c>
      <c r="T297" s="168">
        <v>0</v>
      </c>
      <c r="U297" s="1">
        <v>302369.71999999997</v>
      </c>
      <c r="V297" s="169">
        <v>1</v>
      </c>
    </row>
    <row r="298" spans="2:22" outlineLevel="2" x14ac:dyDescent="0.2">
      <c r="B298" s="58" t="s">
        <v>111</v>
      </c>
      <c r="C298" s="150">
        <v>197744.94</v>
      </c>
      <c r="D298" s="146">
        <v>3910</v>
      </c>
      <c r="E298" s="56" t="str">
        <f t="shared" si="11"/>
        <v>39100000</v>
      </c>
      <c r="F298" s="163" t="str">
        <f t="shared" si="8"/>
        <v>39100000</v>
      </c>
      <c r="G298" s="165">
        <v>197744.94</v>
      </c>
      <c r="H298" s="166">
        <v>1</v>
      </c>
      <c r="I298" s="148">
        <f t="shared" si="10"/>
        <v>0</v>
      </c>
      <c r="J298" s="1">
        <v>0</v>
      </c>
      <c r="K298" s="166">
        <v>0</v>
      </c>
      <c r="L298" s="148">
        <f t="shared" si="9"/>
        <v>0</v>
      </c>
      <c r="M298" s="1">
        <v>0</v>
      </c>
      <c r="N298" s="167">
        <v>0</v>
      </c>
      <c r="O298" s="1">
        <v>197744.94</v>
      </c>
      <c r="P298" s="168">
        <v>1</v>
      </c>
      <c r="Q298" s="1">
        <v>0</v>
      </c>
      <c r="R298" s="168">
        <v>0</v>
      </c>
      <c r="S298" s="1">
        <v>0</v>
      </c>
      <c r="T298" s="168">
        <v>0</v>
      </c>
      <c r="U298" s="1">
        <v>0</v>
      </c>
      <c r="V298" s="169">
        <v>0</v>
      </c>
    </row>
    <row r="299" spans="2:22" outlineLevel="2" x14ac:dyDescent="0.2">
      <c r="B299" s="58" t="s">
        <v>111</v>
      </c>
      <c r="C299" s="150">
        <v>371428.57</v>
      </c>
      <c r="D299" s="146">
        <v>4212</v>
      </c>
      <c r="E299" s="56" t="str">
        <f t="shared" si="11"/>
        <v>42120000</v>
      </c>
      <c r="F299" s="163" t="str">
        <f t="shared" si="8"/>
        <v>42120000</v>
      </c>
      <c r="G299" s="165">
        <v>371428.57</v>
      </c>
      <c r="H299" s="166">
        <v>1</v>
      </c>
      <c r="I299" s="148">
        <f t="shared" si="10"/>
        <v>0</v>
      </c>
      <c r="J299" s="1">
        <v>0</v>
      </c>
      <c r="K299" s="166">
        <v>0</v>
      </c>
      <c r="L299" s="148">
        <f t="shared" si="9"/>
        <v>0</v>
      </c>
      <c r="M299" s="1">
        <v>0</v>
      </c>
      <c r="N299" s="167">
        <v>0</v>
      </c>
      <c r="O299" s="1">
        <v>0</v>
      </c>
      <c r="P299" s="168">
        <v>0</v>
      </c>
      <c r="Q299" s="1">
        <v>371428.57</v>
      </c>
      <c r="R299" s="168">
        <v>1</v>
      </c>
      <c r="S299" s="1">
        <v>0</v>
      </c>
      <c r="T299" s="168">
        <v>0</v>
      </c>
      <c r="U299" s="1">
        <v>0</v>
      </c>
      <c r="V299" s="169">
        <v>0</v>
      </c>
    </row>
    <row r="300" spans="2:22" outlineLevel="2" x14ac:dyDescent="0.2">
      <c r="B300" s="58" t="s">
        <v>111</v>
      </c>
      <c r="C300" s="150">
        <v>257142.86</v>
      </c>
      <c r="D300" s="146">
        <v>4230</v>
      </c>
      <c r="E300" s="56" t="str">
        <f t="shared" si="11"/>
        <v>42300000</v>
      </c>
      <c r="F300" s="163" t="str">
        <f t="shared" si="8"/>
        <v>42300000</v>
      </c>
      <c r="G300" s="165">
        <v>257142.86</v>
      </c>
      <c r="H300" s="166">
        <v>1</v>
      </c>
      <c r="I300" s="148">
        <f t="shared" si="10"/>
        <v>0</v>
      </c>
      <c r="J300" s="1">
        <v>0</v>
      </c>
      <c r="K300" s="166">
        <v>0</v>
      </c>
      <c r="L300" s="148">
        <f t="shared" si="9"/>
        <v>0</v>
      </c>
      <c r="M300" s="1">
        <v>0</v>
      </c>
      <c r="N300" s="167">
        <v>0</v>
      </c>
      <c r="O300" s="1">
        <v>0</v>
      </c>
      <c r="P300" s="168">
        <v>0</v>
      </c>
      <c r="Q300" s="1">
        <v>257142.86</v>
      </c>
      <c r="R300" s="168">
        <v>1</v>
      </c>
      <c r="S300" s="1">
        <v>0</v>
      </c>
      <c r="T300" s="168">
        <v>0</v>
      </c>
      <c r="U300" s="1">
        <v>0</v>
      </c>
      <c r="V300" s="169">
        <v>0</v>
      </c>
    </row>
    <row r="301" spans="2:22" outlineLevel="2" x14ac:dyDescent="0.2">
      <c r="B301" s="58" t="s">
        <v>111</v>
      </c>
      <c r="C301" s="150">
        <v>160636.79999999999</v>
      </c>
      <c r="D301" s="146">
        <v>4262</v>
      </c>
      <c r="E301" s="56" t="str">
        <f t="shared" si="11"/>
        <v>42620000</v>
      </c>
      <c r="F301" s="163" t="str">
        <f t="shared" si="8"/>
        <v>42620000</v>
      </c>
      <c r="G301" s="165">
        <v>160636.79999999999</v>
      </c>
      <c r="H301" s="166">
        <v>1</v>
      </c>
      <c r="I301" s="148">
        <f t="shared" si="10"/>
        <v>0</v>
      </c>
      <c r="J301" s="1">
        <v>0</v>
      </c>
      <c r="K301" s="166">
        <v>0</v>
      </c>
      <c r="L301" s="148">
        <f t="shared" si="9"/>
        <v>0</v>
      </c>
      <c r="M301" s="1">
        <v>0</v>
      </c>
      <c r="N301" s="167">
        <v>0</v>
      </c>
      <c r="O301" s="1">
        <v>160636.79999999999</v>
      </c>
      <c r="P301" s="168">
        <v>1</v>
      </c>
      <c r="Q301" s="1">
        <v>0</v>
      </c>
      <c r="R301" s="168">
        <v>0</v>
      </c>
      <c r="S301" s="1">
        <v>0</v>
      </c>
      <c r="T301" s="168">
        <v>0</v>
      </c>
      <c r="U301" s="1">
        <v>0</v>
      </c>
      <c r="V301" s="169">
        <v>0</v>
      </c>
    </row>
    <row r="302" spans="2:22" outlineLevel="2" x14ac:dyDescent="0.2">
      <c r="B302" s="58" t="s">
        <v>111</v>
      </c>
      <c r="C302" s="150">
        <v>448228.57</v>
      </c>
      <c r="D302" s="146">
        <v>4299</v>
      </c>
      <c r="E302" s="56" t="str">
        <f t="shared" si="11"/>
        <v>42990000</v>
      </c>
      <c r="F302" s="163" t="str">
        <f t="shared" si="8"/>
        <v>42990000</v>
      </c>
      <c r="G302" s="165">
        <v>448228.57</v>
      </c>
      <c r="H302" s="166">
        <v>2</v>
      </c>
      <c r="I302" s="148">
        <f t="shared" si="10"/>
        <v>0</v>
      </c>
      <c r="J302" s="1">
        <v>0</v>
      </c>
      <c r="K302" s="166">
        <v>0</v>
      </c>
      <c r="L302" s="148">
        <f t="shared" si="9"/>
        <v>0</v>
      </c>
      <c r="M302" s="1">
        <v>0</v>
      </c>
      <c r="N302" s="167">
        <v>0</v>
      </c>
      <c r="O302" s="1">
        <v>0</v>
      </c>
      <c r="P302" s="168">
        <v>0</v>
      </c>
      <c r="Q302" s="1">
        <v>232228.57</v>
      </c>
      <c r="R302" s="168">
        <v>1</v>
      </c>
      <c r="S302" s="1">
        <v>0</v>
      </c>
      <c r="T302" s="168">
        <v>0</v>
      </c>
      <c r="U302" s="1">
        <v>216000</v>
      </c>
      <c r="V302" s="169">
        <v>1</v>
      </c>
    </row>
    <row r="303" spans="2:22" outlineLevel="2" x14ac:dyDescent="0.2">
      <c r="B303" s="58" t="s">
        <v>111</v>
      </c>
      <c r="C303" s="150">
        <v>13678602.109999999</v>
      </c>
      <c r="D303" s="146">
        <v>4500</v>
      </c>
      <c r="E303" s="56" t="str">
        <f t="shared" si="11"/>
        <v>45000000</v>
      </c>
      <c r="F303" s="163">
        <f t="shared" si="8"/>
        <v>0</v>
      </c>
      <c r="G303" s="165">
        <v>0</v>
      </c>
      <c r="H303" s="166">
        <v>0</v>
      </c>
      <c r="I303" s="148">
        <f t="shared" si="10"/>
        <v>0</v>
      </c>
      <c r="J303" s="1">
        <v>0</v>
      </c>
      <c r="K303" s="166">
        <v>0</v>
      </c>
      <c r="L303" s="148" t="str">
        <f t="shared" si="9"/>
        <v>45000000</v>
      </c>
      <c r="M303" s="1">
        <v>13678602.109999999</v>
      </c>
      <c r="N303" s="167">
        <v>14</v>
      </c>
      <c r="O303" s="1">
        <v>13678602.109999999</v>
      </c>
      <c r="P303" s="168">
        <v>14</v>
      </c>
      <c r="Q303" s="1">
        <v>0</v>
      </c>
      <c r="R303" s="168">
        <v>0</v>
      </c>
      <c r="S303" s="1">
        <v>0</v>
      </c>
      <c r="T303" s="168">
        <v>0</v>
      </c>
      <c r="U303" s="1">
        <v>0</v>
      </c>
      <c r="V303" s="169">
        <v>0</v>
      </c>
    </row>
    <row r="304" spans="2:22" outlineLevel="2" x14ac:dyDescent="0.2">
      <c r="B304" s="58" t="s">
        <v>111</v>
      </c>
      <c r="C304" s="150">
        <v>2049914.11</v>
      </c>
      <c r="D304" s="146">
        <v>4800</v>
      </c>
      <c r="E304" s="56" t="str">
        <f t="shared" si="11"/>
        <v>48000000</v>
      </c>
      <c r="F304" s="163" t="str">
        <f t="shared" si="8"/>
        <v>48000000</v>
      </c>
      <c r="G304" s="165">
        <v>2049914.11</v>
      </c>
      <c r="H304" s="166">
        <v>6</v>
      </c>
      <c r="I304" s="148">
        <f t="shared" si="10"/>
        <v>0</v>
      </c>
      <c r="J304" s="1">
        <v>0</v>
      </c>
      <c r="K304" s="166">
        <v>0</v>
      </c>
      <c r="L304" s="148">
        <f t="shared" si="9"/>
        <v>0</v>
      </c>
      <c r="M304" s="1">
        <v>0</v>
      </c>
      <c r="N304" s="167">
        <v>0</v>
      </c>
      <c r="O304" s="1">
        <v>1648953.14</v>
      </c>
      <c r="P304" s="168">
        <v>5</v>
      </c>
      <c r="Q304" s="1">
        <v>400960.97</v>
      </c>
      <c r="R304" s="168">
        <v>1</v>
      </c>
      <c r="S304" s="1">
        <v>0</v>
      </c>
      <c r="T304" s="168">
        <v>0</v>
      </c>
      <c r="U304" s="1">
        <v>0</v>
      </c>
      <c r="V304" s="169">
        <v>0</v>
      </c>
    </row>
    <row r="305" spans="2:22" outlineLevel="2" x14ac:dyDescent="0.2">
      <c r="B305" s="58" t="s">
        <v>111</v>
      </c>
      <c r="C305" s="150">
        <v>577756.56999999995</v>
      </c>
      <c r="D305" s="146">
        <v>4810</v>
      </c>
      <c r="E305" s="56" t="str">
        <f t="shared" si="11"/>
        <v>48100000</v>
      </c>
      <c r="F305" s="163" t="str">
        <f t="shared" si="8"/>
        <v>48100000</v>
      </c>
      <c r="G305" s="165">
        <v>577756.56999999995</v>
      </c>
      <c r="H305" s="166">
        <v>1</v>
      </c>
      <c r="I305" s="148">
        <f t="shared" si="10"/>
        <v>0</v>
      </c>
      <c r="J305" s="1">
        <v>0</v>
      </c>
      <c r="K305" s="166">
        <v>0</v>
      </c>
      <c r="L305" s="148">
        <f t="shared" si="9"/>
        <v>0</v>
      </c>
      <c r="M305" s="1">
        <v>0</v>
      </c>
      <c r="N305" s="167">
        <v>0</v>
      </c>
      <c r="O305" s="1">
        <v>577756.56999999995</v>
      </c>
      <c r="P305" s="168">
        <v>1</v>
      </c>
      <c r="Q305" s="1">
        <v>0</v>
      </c>
      <c r="R305" s="168">
        <v>0</v>
      </c>
      <c r="S305" s="1">
        <v>0</v>
      </c>
      <c r="T305" s="168">
        <v>0</v>
      </c>
      <c r="U305" s="1">
        <v>0</v>
      </c>
      <c r="V305" s="169">
        <v>0</v>
      </c>
    </row>
    <row r="306" spans="2:22" outlineLevel="2" x14ac:dyDescent="0.2">
      <c r="B306" s="58" t="s">
        <v>111</v>
      </c>
      <c r="C306" s="150">
        <v>30342857.140000001</v>
      </c>
      <c r="D306" s="146">
        <v>4890</v>
      </c>
      <c r="E306" s="56" t="str">
        <f t="shared" si="11"/>
        <v>48900000</v>
      </c>
      <c r="F306" s="163" t="str">
        <f t="shared" si="8"/>
        <v>48900000</v>
      </c>
      <c r="G306" s="165">
        <v>30342857.140000001</v>
      </c>
      <c r="H306" s="166">
        <v>1</v>
      </c>
      <c r="I306" s="148">
        <f t="shared" si="10"/>
        <v>0</v>
      </c>
      <c r="J306" s="1">
        <v>0</v>
      </c>
      <c r="K306" s="166">
        <v>0</v>
      </c>
      <c r="L306" s="148">
        <f t="shared" si="9"/>
        <v>0</v>
      </c>
      <c r="M306" s="1">
        <v>0</v>
      </c>
      <c r="N306" s="167">
        <v>0</v>
      </c>
      <c r="O306" s="1">
        <v>0</v>
      </c>
      <c r="P306" s="168">
        <v>0</v>
      </c>
      <c r="Q306" s="1">
        <v>0</v>
      </c>
      <c r="R306" s="168">
        <v>0</v>
      </c>
      <c r="S306" s="1">
        <v>30342857.140000001</v>
      </c>
      <c r="T306" s="168">
        <v>1</v>
      </c>
      <c r="U306" s="1">
        <v>0</v>
      </c>
      <c r="V306" s="169">
        <v>0</v>
      </c>
    </row>
    <row r="307" spans="2:22" outlineLevel="2" x14ac:dyDescent="0.2">
      <c r="B307" s="58" t="s">
        <v>111</v>
      </c>
      <c r="C307" s="150">
        <v>332244.83</v>
      </c>
      <c r="D307" s="146">
        <v>5031</v>
      </c>
      <c r="E307" s="56" t="str">
        <f t="shared" si="11"/>
        <v>50310000</v>
      </c>
      <c r="F307" s="163">
        <f t="shared" si="8"/>
        <v>0</v>
      </c>
      <c r="G307" s="165">
        <v>0</v>
      </c>
      <c r="H307" s="166">
        <v>0</v>
      </c>
      <c r="I307" s="148" t="str">
        <f t="shared" si="10"/>
        <v>50310000</v>
      </c>
      <c r="J307" s="1">
        <v>332244.83</v>
      </c>
      <c r="K307" s="166">
        <v>1</v>
      </c>
      <c r="L307" s="148">
        <f t="shared" si="9"/>
        <v>0</v>
      </c>
      <c r="M307" s="1">
        <v>0</v>
      </c>
      <c r="N307" s="167">
        <v>0</v>
      </c>
      <c r="O307" s="1">
        <v>332244.83</v>
      </c>
      <c r="P307" s="168">
        <v>1</v>
      </c>
      <c r="Q307" s="1">
        <v>0</v>
      </c>
      <c r="R307" s="168">
        <v>0</v>
      </c>
      <c r="S307" s="1">
        <v>0</v>
      </c>
      <c r="T307" s="168">
        <v>0</v>
      </c>
      <c r="U307" s="1">
        <v>0</v>
      </c>
      <c r="V307" s="169">
        <v>0</v>
      </c>
    </row>
    <row r="308" spans="2:22" outlineLevel="2" x14ac:dyDescent="0.2">
      <c r="B308" s="58" t="s">
        <v>111</v>
      </c>
      <c r="C308" s="150">
        <v>408009.46</v>
      </c>
      <c r="D308" s="146">
        <v>5070</v>
      </c>
      <c r="E308" s="56" t="str">
        <f t="shared" si="11"/>
        <v>50700000</v>
      </c>
      <c r="F308" s="163">
        <f t="shared" si="8"/>
        <v>0</v>
      </c>
      <c r="G308" s="165">
        <v>0</v>
      </c>
      <c r="H308" s="166">
        <v>0</v>
      </c>
      <c r="I308" s="148" t="str">
        <f t="shared" si="10"/>
        <v>50700000</v>
      </c>
      <c r="J308" s="1">
        <v>408009.46</v>
      </c>
      <c r="K308" s="166">
        <v>1</v>
      </c>
      <c r="L308" s="148">
        <f t="shared" si="9"/>
        <v>0</v>
      </c>
      <c r="M308" s="1">
        <v>0</v>
      </c>
      <c r="N308" s="167">
        <v>0</v>
      </c>
      <c r="O308" s="1">
        <v>408009.46</v>
      </c>
      <c r="P308" s="168">
        <v>1</v>
      </c>
      <c r="Q308" s="1">
        <v>0</v>
      </c>
      <c r="R308" s="168">
        <v>0</v>
      </c>
      <c r="S308" s="1">
        <v>0</v>
      </c>
      <c r="T308" s="168">
        <v>0</v>
      </c>
      <c r="U308" s="1">
        <v>0</v>
      </c>
      <c r="V308" s="169">
        <v>0</v>
      </c>
    </row>
    <row r="309" spans="2:22" outlineLevel="2" x14ac:dyDescent="0.2">
      <c r="B309" s="58" t="s">
        <v>111</v>
      </c>
      <c r="C309" s="150">
        <v>62339.06</v>
      </c>
      <c r="D309" s="146">
        <v>7100</v>
      </c>
      <c r="E309" s="56" t="str">
        <f t="shared" si="11"/>
        <v>71000000</v>
      </c>
      <c r="F309" s="163">
        <f t="shared" si="8"/>
        <v>0</v>
      </c>
      <c r="G309" s="165">
        <v>0</v>
      </c>
      <c r="H309" s="166">
        <v>0</v>
      </c>
      <c r="I309" s="148" t="str">
        <f t="shared" si="10"/>
        <v>71000000</v>
      </c>
      <c r="J309" s="1">
        <v>62339.06</v>
      </c>
      <c r="K309" s="166">
        <v>1</v>
      </c>
      <c r="L309" s="148">
        <f t="shared" si="9"/>
        <v>0</v>
      </c>
      <c r="M309" s="1">
        <v>0</v>
      </c>
      <c r="N309" s="167">
        <v>0</v>
      </c>
      <c r="O309" s="1">
        <v>62339.06</v>
      </c>
      <c r="P309" s="168">
        <v>1</v>
      </c>
      <c r="Q309" s="1">
        <v>0</v>
      </c>
      <c r="R309" s="168">
        <v>0</v>
      </c>
      <c r="S309" s="1">
        <v>0</v>
      </c>
      <c r="T309" s="168">
        <v>0</v>
      </c>
      <c r="U309" s="1">
        <v>0</v>
      </c>
      <c r="V309" s="169">
        <v>0</v>
      </c>
    </row>
    <row r="310" spans="2:22" outlineLevel="2" x14ac:dyDescent="0.2">
      <c r="B310" s="58" t="s">
        <v>111</v>
      </c>
      <c r="C310" s="150">
        <v>14285714.289999999</v>
      </c>
      <c r="D310" s="146">
        <v>7200</v>
      </c>
      <c r="E310" s="56" t="str">
        <f t="shared" si="11"/>
        <v>72000000</v>
      </c>
      <c r="F310" s="163">
        <f t="shared" si="8"/>
        <v>0</v>
      </c>
      <c r="G310" s="165">
        <v>0</v>
      </c>
      <c r="H310" s="166">
        <v>0</v>
      </c>
      <c r="I310" s="148" t="str">
        <f t="shared" si="10"/>
        <v>72000000</v>
      </c>
      <c r="J310" s="1">
        <v>14285714.289999999</v>
      </c>
      <c r="K310" s="166">
        <v>1</v>
      </c>
      <c r="L310" s="148">
        <f t="shared" si="9"/>
        <v>0</v>
      </c>
      <c r="M310" s="1">
        <v>0</v>
      </c>
      <c r="N310" s="167">
        <v>0</v>
      </c>
      <c r="O310" s="1">
        <v>0</v>
      </c>
      <c r="P310" s="168">
        <v>0</v>
      </c>
      <c r="Q310" s="1">
        <v>14285714.289999999</v>
      </c>
      <c r="R310" s="168">
        <v>1</v>
      </c>
      <c r="S310" s="1">
        <v>0</v>
      </c>
      <c r="T310" s="168">
        <v>0</v>
      </c>
      <c r="U310" s="1">
        <v>0</v>
      </c>
      <c r="V310" s="169">
        <v>0</v>
      </c>
    </row>
    <row r="311" spans="2:22" outlineLevel="2" x14ac:dyDescent="0.2">
      <c r="B311" s="58" t="s">
        <v>111</v>
      </c>
      <c r="C311" s="150">
        <v>173994.29</v>
      </c>
      <c r="D311" s="146">
        <v>7222</v>
      </c>
      <c r="E311" s="56" t="str">
        <f t="shared" si="11"/>
        <v>72220000</v>
      </c>
      <c r="F311" s="163" t="str">
        <f t="shared" si="8"/>
        <v>72220000</v>
      </c>
      <c r="G311" s="165">
        <v>173994.29</v>
      </c>
      <c r="H311" s="166">
        <v>1</v>
      </c>
      <c r="I311" s="148">
        <f t="shared" si="10"/>
        <v>0</v>
      </c>
      <c r="J311" s="1">
        <v>0</v>
      </c>
      <c r="K311" s="166">
        <v>0</v>
      </c>
      <c r="L311" s="148">
        <f t="shared" si="9"/>
        <v>0</v>
      </c>
      <c r="M311" s="1">
        <v>0</v>
      </c>
      <c r="N311" s="167">
        <v>0</v>
      </c>
      <c r="O311" s="1">
        <v>173994.29</v>
      </c>
      <c r="P311" s="168">
        <v>1</v>
      </c>
      <c r="Q311" s="1">
        <v>0</v>
      </c>
      <c r="R311" s="168">
        <v>0</v>
      </c>
      <c r="S311" s="1">
        <v>0</v>
      </c>
      <c r="T311" s="168">
        <v>0</v>
      </c>
      <c r="U311" s="1">
        <v>0</v>
      </c>
      <c r="V311" s="169">
        <v>0</v>
      </c>
    </row>
    <row r="312" spans="2:22" outlineLevel="2" x14ac:dyDescent="0.2">
      <c r="B312" s="58" t="s">
        <v>111</v>
      </c>
      <c r="C312" s="150">
        <v>643819.94999999995</v>
      </c>
      <c r="D312" s="146">
        <v>7226</v>
      </c>
      <c r="E312" s="56" t="str">
        <f t="shared" si="11"/>
        <v>72260000</v>
      </c>
      <c r="F312" s="163">
        <f t="shared" si="8"/>
        <v>0</v>
      </c>
      <c r="G312" s="165">
        <v>0</v>
      </c>
      <c r="H312" s="166">
        <v>0</v>
      </c>
      <c r="I312" s="148" t="str">
        <f t="shared" si="10"/>
        <v>72260000</v>
      </c>
      <c r="J312" s="1">
        <v>643819.94999999995</v>
      </c>
      <c r="K312" s="166">
        <v>1</v>
      </c>
      <c r="L312" s="148">
        <f t="shared" si="9"/>
        <v>0</v>
      </c>
      <c r="M312" s="1">
        <v>0</v>
      </c>
      <c r="N312" s="167">
        <v>0</v>
      </c>
      <c r="O312" s="1">
        <v>0</v>
      </c>
      <c r="P312" s="168">
        <v>0</v>
      </c>
      <c r="Q312" s="1">
        <v>643819.94999999995</v>
      </c>
      <c r="R312" s="168">
        <v>1</v>
      </c>
      <c r="S312" s="1">
        <v>0</v>
      </c>
      <c r="T312" s="168">
        <v>0</v>
      </c>
      <c r="U312" s="1">
        <v>0</v>
      </c>
      <c r="V312" s="169">
        <v>0</v>
      </c>
    </row>
    <row r="313" spans="2:22" outlineLevel="2" x14ac:dyDescent="0.2">
      <c r="B313" s="58" t="s">
        <v>111</v>
      </c>
      <c r="C313" s="150">
        <v>857142.86</v>
      </c>
      <c r="D313" s="146">
        <v>7300</v>
      </c>
      <c r="E313" s="56" t="str">
        <f t="shared" si="11"/>
        <v>73000000</v>
      </c>
      <c r="F313" s="163">
        <f t="shared" si="8"/>
        <v>0</v>
      </c>
      <c r="G313" s="165">
        <v>0</v>
      </c>
      <c r="H313" s="166">
        <v>0</v>
      </c>
      <c r="I313" s="148" t="str">
        <f t="shared" si="10"/>
        <v>73000000</v>
      </c>
      <c r="J313" s="1">
        <v>857142.86</v>
      </c>
      <c r="K313" s="166">
        <v>1</v>
      </c>
      <c r="L313" s="148">
        <f t="shared" si="9"/>
        <v>0</v>
      </c>
      <c r="M313" s="1">
        <v>0</v>
      </c>
      <c r="N313" s="167">
        <v>0</v>
      </c>
      <c r="O313" s="1">
        <v>857142.86</v>
      </c>
      <c r="P313" s="168">
        <v>1</v>
      </c>
      <c r="Q313" s="1">
        <v>0</v>
      </c>
      <c r="R313" s="168">
        <v>0</v>
      </c>
      <c r="S313" s="1">
        <v>0</v>
      </c>
      <c r="T313" s="168">
        <v>0</v>
      </c>
      <c r="U313" s="1">
        <v>0</v>
      </c>
      <c r="V313" s="169">
        <v>0</v>
      </c>
    </row>
    <row r="314" spans="2:22" outlineLevel="2" x14ac:dyDescent="0.2">
      <c r="B314" s="58" t="s">
        <v>111</v>
      </c>
      <c r="C314" s="150">
        <v>226800</v>
      </c>
      <c r="D314" s="146">
        <v>7940</v>
      </c>
      <c r="E314" s="56" t="str">
        <f t="shared" si="11"/>
        <v>79400000</v>
      </c>
      <c r="F314" s="163">
        <f t="shared" si="8"/>
        <v>0</v>
      </c>
      <c r="G314" s="165">
        <v>0</v>
      </c>
      <c r="H314" s="166">
        <v>0</v>
      </c>
      <c r="I314" s="148" t="str">
        <f t="shared" si="10"/>
        <v>79400000</v>
      </c>
      <c r="J314" s="1">
        <v>226800</v>
      </c>
      <c r="K314" s="166">
        <v>1</v>
      </c>
      <c r="L314" s="148">
        <f t="shared" si="9"/>
        <v>0</v>
      </c>
      <c r="M314" s="1">
        <v>0</v>
      </c>
      <c r="N314" s="167">
        <v>0</v>
      </c>
      <c r="O314" s="1">
        <v>226800</v>
      </c>
      <c r="P314" s="168">
        <v>1</v>
      </c>
      <c r="Q314" s="1">
        <v>0</v>
      </c>
      <c r="R314" s="168">
        <v>0</v>
      </c>
      <c r="S314" s="1">
        <v>0</v>
      </c>
      <c r="T314" s="168">
        <v>0</v>
      </c>
      <c r="U314" s="1">
        <v>0</v>
      </c>
      <c r="V314" s="169">
        <v>0</v>
      </c>
    </row>
    <row r="315" spans="2:22" outlineLevel="2" x14ac:dyDescent="0.2">
      <c r="B315" s="58" t="s">
        <v>111</v>
      </c>
      <c r="C315" s="150">
        <v>410034.29</v>
      </c>
      <c r="D315" s="146">
        <v>7990</v>
      </c>
      <c r="E315" s="56" t="str">
        <f t="shared" si="11"/>
        <v>79900000</v>
      </c>
      <c r="F315" s="163">
        <f t="shared" si="8"/>
        <v>0</v>
      </c>
      <c r="G315" s="165">
        <v>0</v>
      </c>
      <c r="H315" s="166">
        <v>0</v>
      </c>
      <c r="I315" s="148" t="str">
        <f t="shared" si="10"/>
        <v>79900000</v>
      </c>
      <c r="J315" s="1">
        <v>410034.29</v>
      </c>
      <c r="K315" s="166">
        <v>2</v>
      </c>
      <c r="L315" s="148">
        <f t="shared" si="9"/>
        <v>0</v>
      </c>
      <c r="M315" s="1">
        <v>0</v>
      </c>
      <c r="N315" s="167">
        <v>0</v>
      </c>
      <c r="O315" s="1">
        <v>410034.29</v>
      </c>
      <c r="P315" s="168">
        <v>2</v>
      </c>
      <c r="Q315" s="1">
        <v>0</v>
      </c>
      <c r="R315" s="168">
        <v>0</v>
      </c>
      <c r="S315" s="1">
        <v>0</v>
      </c>
      <c r="T315" s="168">
        <v>0</v>
      </c>
      <c r="U315" s="1">
        <v>0</v>
      </c>
      <c r="V315" s="169">
        <v>0</v>
      </c>
    </row>
    <row r="316" spans="2:22" outlineLevel="2" x14ac:dyDescent="0.2">
      <c r="B316" s="58" t="s">
        <v>111</v>
      </c>
      <c r="C316" s="150">
        <v>305969.23</v>
      </c>
      <c r="D316" s="146">
        <v>7999</v>
      </c>
      <c r="E316" s="56" t="str">
        <f t="shared" si="11"/>
        <v>79990000</v>
      </c>
      <c r="F316" s="163">
        <f t="shared" si="8"/>
        <v>0</v>
      </c>
      <c r="G316" s="165">
        <v>0</v>
      </c>
      <c r="H316" s="166">
        <v>0</v>
      </c>
      <c r="I316" s="148" t="str">
        <f t="shared" si="10"/>
        <v>79990000</v>
      </c>
      <c r="J316" s="1">
        <v>305969.23</v>
      </c>
      <c r="K316" s="166">
        <v>2</v>
      </c>
      <c r="L316" s="148">
        <f t="shared" si="9"/>
        <v>0</v>
      </c>
      <c r="M316" s="1">
        <v>0</v>
      </c>
      <c r="N316" s="167">
        <v>0</v>
      </c>
      <c r="O316" s="1">
        <v>305969.23</v>
      </c>
      <c r="P316" s="168">
        <v>2</v>
      </c>
      <c r="Q316" s="1">
        <v>0</v>
      </c>
      <c r="R316" s="168">
        <v>0</v>
      </c>
      <c r="S316" s="1">
        <v>0</v>
      </c>
      <c r="T316" s="168">
        <v>0</v>
      </c>
      <c r="U316" s="1">
        <v>0</v>
      </c>
      <c r="V316" s="169">
        <v>0</v>
      </c>
    </row>
    <row r="317" spans="2:22" outlineLevel="2" x14ac:dyDescent="0.2">
      <c r="B317" s="58" t="s">
        <v>111</v>
      </c>
      <c r="C317" s="150">
        <v>333822.90999999997</v>
      </c>
      <c r="D317" s="146">
        <v>9091</v>
      </c>
      <c r="E317" s="56" t="str">
        <f t="shared" si="11"/>
        <v>90910000</v>
      </c>
      <c r="F317" s="163">
        <f t="shared" si="8"/>
        <v>0</v>
      </c>
      <c r="G317" s="165">
        <v>0</v>
      </c>
      <c r="H317" s="166">
        <v>0</v>
      </c>
      <c r="I317" s="148" t="str">
        <f t="shared" si="10"/>
        <v>90910000</v>
      </c>
      <c r="J317" s="1">
        <v>333822.90999999997</v>
      </c>
      <c r="K317" s="166">
        <v>1</v>
      </c>
      <c r="L317" s="148">
        <f t="shared" si="9"/>
        <v>0</v>
      </c>
      <c r="M317" s="1">
        <v>0</v>
      </c>
      <c r="N317" s="167">
        <v>0</v>
      </c>
      <c r="O317" s="1">
        <v>333822.90999999997</v>
      </c>
      <c r="P317" s="168">
        <v>1</v>
      </c>
      <c r="Q317" s="1">
        <v>0</v>
      </c>
      <c r="R317" s="168">
        <v>0</v>
      </c>
      <c r="S317" s="1">
        <v>0</v>
      </c>
      <c r="T317" s="168">
        <v>0</v>
      </c>
      <c r="U317" s="1">
        <v>0</v>
      </c>
      <c r="V317" s="169">
        <v>0</v>
      </c>
    </row>
    <row r="318" spans="2:22" outlineLevel="2" x14ac:dyDescent="0.2">
      <c r="B318" s="58" t="s">
        <v>111</v>
      </c>
      <c r="C318" s="150">
        <v>325660.86</v>
      </c>
      <c r="D318" s="146">
        <v>9830</v>
      </c>
      <c r="E318" s="56" t="str">
        <f t="shared" si="11"/>
        <v>98300000</v>
      </c>
      <c r="F318" s="163">
        <f t="shared" si="8"/>
        <v>0</v>
      </c>
      <c r="G318" s="165">
        <v>0</v>
      </c>
      <c r="H318" s="166">
        <v>0</v>
      </c>
      <c r="I318" s="148" t="str">
        <f t="shared" si="10"/>
        <v>98300000</v>
      </c>
      <c r="J318" s="1">
        <v>325660.86</v>
      </c>
      <c r="K318" s="166">
        <v>2</v>
      </c>
      <c r="L318" s="148">
        <f t="shared" si="9"/>
        <v>0</v>
      </c>
      <c r="M318" s="1">
        <v>0</v>
      </c>
      <c r="N318" s="167">
        <v>0</v>
      </c>
      <c r="O318" s="1">
        <v>325660.86</v>
      </c>
      <c r="P318" s="168">
        <v>2</v>
      </c>
      <c r="Q318" s="1">
        <v>0</v>
      </c>
      <c r="R318" s="168">
        <v>0</v>
      </c>
      <c r="S318" s="1">
        <v>0</v>
      </c>
      <c r="T318" s="168">
        <v>0</v>
      </c>
      <c r="U318" s="1">
        <v>0</v>
      </c>
      <c r="V318" s="169">
        <v>0</v>
      </c>
    </row>
    <row r="319" spans="2:22" outlineLevel="2" x14ac:dyDescent="0.2">
      <c r="B319" s="170"/>
      <c r="C319" s="171"/>
      <c r="D319" s="153"/>
      <c r="E319" s="154"/>
      <c r="F319" s="155"/>
      <c r="G319" s="156"/>
      <c r="H319" s="157"/>
      <c r="I319" s="158"/>
      <c r="J319" s="159"/>
      <c r="K319" s="157"/>
      <c r="L319" s="158"/>
      <c r="M319" s="159"/>
      <c r="N319" s="160"/>
      <c r="O319" s="159"/>
      <c r="P319" s="161"/>
      <c r="Q319" s="159"/>
      <c r="R319" s="161"/>
      <c r="S319" s="159"/>
      <c r="T319" s="161"/>
      <c r="U319" s="159"/>
      <c r="V319" s="162"/>
    </row>
    <row r="320" spans="2:22" ht="29.25" customHeight="1" outlineLevel="1" x14ac:dyDescent="0.2">
      <c r="B320" s="55" t="s">
        <v>112</v>
      </c>
      <c r="C320" s="145">
        <f>SUBTOTAL(9,C321:C348)</f>
        <v>34888126.149999999</v>
      </c>
      <c r="D320" s="146"/>
      <c r="E320" s="56"/>
      <c r="F320" s="163"/>
      <c r="G320" s="165"/>
      <c r="H320" s="166"/>
      <c r="I320" s="148"/>
      <c r="J320" s="1"/>
      <c r="K320" s="166"/>
      <c r="L320" s="148"/>
      <c r="M320" s="1"/>
      <c r="N320" s="167"/>
      <c r="O320" s="1"/>
      <c r="P320" s="168"/>
      <c r="Q320" s="1"/>
      <c r="R320" s="168"/>
      <c r="S320" s="1"/>
      <c r="T320" s="168"/>
      <c r="U320" s="1"/>
      <c r="V320" s="169"/>
    </row>
    <row r="321" spans="2:22" outlineLevel="2" x14ac:dyDescent="0.2">
      <c r="B321" s="58" t="s">
        <v>112</v>
      </c>
      <c r="C321" s="150">
        <v>1102434.29</v>
      </c>
      <c r="D321" s="146">
        <v>3020</v>
      </c>
      <c r="E321" s="56" t="str">
        <f t="shared" si="11"/>
        <v>30200000</v>
      </c>
      <c r="F321" s="163" t="str">
        <f t="shared" ref="F321:F388" si="12">IF(G321&gt;0,E321,0)</f>
        <v>30200000</v>
      </c>
      <c r="G321" s="165">
        <v>902434.29</v>
      </c>
      <c r="H321" s="166">
        <v>1</v>
      </c>
      <c r="I321" s="148" t="str">
        <f t="shared" si="10"/>
        <v>30200000</v>
      </c>
      <c r="J321" s="1">
        <v>200000</v>
      </c>
      <c r="K321" s="166">
        <v>1</v>
      </c>
      <c r="L321" s="148">
        <f t="shared" ref="L321:L388" si="13">IF(M321&gt;0,E321,0)</f>
        <v>0</v>
      </c>
      <c r="M321" s="1">
        <v>0</v>
      </c>
      <c r="N321" s="167">
        <v>0</v>
      </c>
      <c r="O321" s="1">
        <v>1102434.29</v>
      </c>
      <c r="P321" s="168">
        <v>2</v>
      </c>
      <c r="Q321" s="1">
        <v>0</v>
      </c>
      <c r="R321" s="168">
        <v>0</v>
      </c>
      <c r="S321" s="1">
        <v>0</v>
      </c>
      <c r="T321" s="168">
        <v>0</v>
      </c>
      <c r="U321" s="1">
        <v>0</v>
      </c>
      <c r="V321" s="169">
        <v>0</v>
      </c>
    </row>
    <row r="322" spans="2:22" outlineLevel="2" x14ac:dyDescent="0.2">
      <c r="B322" s="58" t="s">
        <v>112</v>
      </c>
      <c r="C322" s="150">
        <v>124899.01</v>
      </c>
      <c r="D322" s="146">
        <v>3023</v>
      </c>
      <c r="E322" s="56" t="str">
        <f t="shared" si="11"/>
        <v>30230000</v>
      </c>
      <c r="F322" s="163" t="str">
        <f t="shared" si="12"/>
        <v>30230000</v>
      </c>
      <c r="G322" s="165">
        <v>124899.01</v>
      </c>
      <c r="H322" s="166">
        <v>1</v>
      </c>
      <c r="I322" s="148">
        <f t="shared" ref="I322:I389" si="14">IF(J322&gt;0,E322,0)</f>
        <v>0</v>
      </c>
      <c r="J322" s="1">
        <v>0</v>
      </c>
      <c r="K322" s="166">
        <v>0</v>
      </c>
      <c r="L322" s="148">
        <f t="shared" si="13"/>
        <v>0</v>
      </c>
      <c r="M322" s="1">
        <v>0</v>
      </c>
      <c r="N322" s="167">
        <v>0</v>
      </c>
      <c r="O322" s="1">
        <v>124899.01</v>
      </c>
      <c r="P322" s="168">
        <v>1</v>
      </c>
      <c r="Q322" s="1">
        <v>0</v>
      </c>
      <c r="R322" s="168">
        <v>0</v>
      </c>
      <c r="S322" s="1">
        <v>0</v>
      </c>
      <c r="T322" s="168">
        <v>0</v>
      </c>
      <c r="U322" s="1">
        <v>0</v>
      </c>
      <c r="V322" s="169">
        <v>0</v>
      </c>
    </row>
    <row r="323" spans="2:22" outlineLevel="2" x14ac:dyDescent="0.2">
      <c r="B323" s="58" t="s">
        <v>112</v>
      </c>
      <c r="C323" s="150">
        <v>599862.86</v>
      </c>
      <c r="D323" s="146">
        <v>3140</v>
      </c>
      <c r="E323" s="56" t="str">
        <f t="shared" si="11"/>
        <v>31400000</v>
      </c>
      <c r="F323" s="163" t="str">
        <f t="shared" si="12"/>
        <v>31400000</v>
      </c>
      <c r="G323" s="165">
        <v>599862.86</v>
      </c>
      <c r="H323" s="166">
        <v>1</v>
      </c>
      <c r="I323" s="148">
        <f t="shared" si="14"/>
        <v>0</v>
      </c>
      <c r="J323" s="1">
        <v>0</v>
      </c>
      <c r="K323" s="166">
        <v>0</v>
      </c>
      <c r="L323" s="148">
        <f t="shared" si="13"/>
        <v>0</v>
      </c>
      <c r="M323" s="1">
        <v>0</v>
      </c>
      <c r="N323" s="167">
        <v>0</v>
      </c>
      <c r="O323" s="1">
        <v>0</v>
      </c>
      <c r="P323" s="168">
        <v>0</v>
      </c>
      <c r="Q323" s="1">
        <v>599862.86</v>
      </c>
      <c r="R323" s="168">
        <v>1</v>
      </c>
      <c r="S323" s="1">
        <v>0</v>
      </c>
      <c r="T323" s="168">
        <v>0</v>
      </c>
      <c r="U323" s="1">
        <v>0</v>
      </c>
      <c r="V323" s="169">
        <v>0</v>
      </c>
    </row>
    <row r="324" spans="2:22" outlineLevel="2" x14ac:dyDescent="0.2">
      <c r="B324" s="58" t="s">
        <v>112</v>
      </c>
      <c r="C324" s="150">
        <v>132621.14000000001</v>
      </c>
      <c r="D324" s="146">
        <v>3240</v>
      </c>
      <c r="E324" s="56" t="str">
        <f t="shared" ref="E324:E367" si="15">D324 &amp; E$9</f>
        <v>32400000</v>
      </c>
      <c r="F324" s="163" t="str">
        <f t="shared" si="12"/>
        <v>32400000</v>
      </c>
      <c r="G324" s="165">
        <v>132621.14000000001</v>
      </c>
      <c r="H324" s="166">
        <v>1</v>
      </c>
      <c r="I324" s="148">
        <f t="shared" si="14"/>
        <v>0</v>
      </c>
      <c r="J324" s="1">
        <v>0</v>
      </c>
      <c r="K324" s="166">
        <v>0</v>
      </c>
      <c r="L324" s="148">
        <f t="shared" si="13"/>
        <v>0</v>
      </c>
      <c r="M324" s="1">
        <v>0</v>
      </c>
      <c r="N324" s="167">
        <v>0</v>
      </c>
      <c r="O324" s="1">
        <v>132621.14000000001</v>
      </c>
      <c r="P324" s="168">
        <v>1</v>
      </c>
      <c r="Q324" s="1">
        <v>0</v>
      </c>
      <c r="R324" s="168">
        <v>0</v>
      </c>
      <c r="S324" s="1">
        <v>0</v>
      </c>
      <c r="T324" s="168">
        <v>0</v>
      </c>
      <c r="U324" s="1">
        <v>0</v>
      </c>
      <c r="V324" s="169">
        <v>0</v>
      </c>
    </row>
    <row r="325" spans="2:22" outlineLevel="2" x14ac:dyDescent="0.2">
      <c r="B325" s="58" t="s">
        <v>112</v>
      </c>
      <c r="C325" s="150">
        <v>185142.86</v>
      </c>
      <c r="D325" s="146">
        <v>3311</v>
      </c>
      <c r="E325" s="56" t="str">
        <f t="shared" si="15"/>
        <v>33110000</v>
      </c>
      <c r="F325" s="163" t="str">
        <f t="shared" si="12"/>
        <v>33110000</v>
      </c>
      <c r="G325" s="165">
        <v>185142.86</v>
      </c>
      <c r="H325" s="166">
        <v>1</v>
      </c>
      <c r="I325" s="148">
        <f t="shared" si="14"/>
        <v>0</v>
      </c>
      <c r="J325" s="1">
        <v>0</v>
      </c>
      <c r="K325" s="166">
        <v>0</v>
      </c>
      <c r="L325" s="148">
        <f t="shared" si="13"/>
        <v>0</v>
      </c>
      <c r="M325" s="1">
        <v>0</v>
      </c>
      <c r="N325" s="167">
        <v>0</v>
      </c>
      <c r="O325" s="1">
        <v>185142.86</v>
      </c>
      <c r="P325" s="168">
        <v>1</v>
      </c>
      <c r="Q325" s="1">
        <v>0</v>
      </c>
      <c r="R325" s="168">
        <v>0</v>
      </c>
      <c r="S325" s="1">
        <v>0</v>
      </c>
      <c r="T325" s="168">
        <v>0</v>
      </c>
      <c r="U325" s="1">
        <v>0</v>
      </c>
      <c r="V325" s="169">
        <v>0</v>
      </c>
    </row>
    <row r="326" spans="2:22" outlineLevel="2" x14ac:dyDescent="0.2">
      <c r="B326" s="58" t="s">
        <v>112</v>
      </c>
      <c r="C326" s="150">
        <v>342299.49</v>
      </c>
      <c r="D326" s="146">
        <v>3312</v>
      </c>
      <c r="E326" s="56" t="str">
        <f t="shared" si="15"/>
        <v>33120000</v>
      </c>
      <c r="F326" s="163" t="str">
        <f t="shared" si="12"/>
        <v>33120000</v>
      </c>
      <c r="G326" s="165">
        <v>342299.49</v>
      </c>
      <c r="H326" s="166">
        <v>5</v>
      </c>
      <c r="I326" s="148">
        <f t="shared" si="14"/>
        <v>0</v>
      </c>
      <c r="J326" s="1">
        <v>0</v>
      </c>
      <c r="K326" s="166">
        <v>0</v>
      </c>
      <c r="L326" s="148">
        <f t="shared" si="13"/>
        <v>0</v>
      </c>
      <c r="M326" s="1">
        <v>0</v>
      </c>
      <c r="N326" s="167">
        <v>0</v>
      </c>
      <c r="O326" s="1">
        <v>0</v>
      </c>
      <c r="P326" s="168">
        <v>0</v>
      </c>
      <c r="Q326" s="1">
        <v>163784.23000000001</v>
      </c>
      <c r="R326" s="168">
        <v>3</v>
      </c>
      <c r="S326" s="1">
        <v>178515.26</v>
      </c>
      <c r="T326" s="168">
        <v>2</v>
      </c>
      <c r="U326" s="1">
        <v>0</v>
      </c>
      <c r="V326" s="169">
        <v>0</v>
      </c>
    </row>
    <row r="327" spans="2:22" outlineLevel="2" x14ac:dyDescent="0.2">
      <c r="B327" s="58" t="s">
        <v>112</v>
      </c>
      <c r="C327" s="150">
        <v>9756784.5700000003</v>
      </c>
      <c r="D327" s="146">
        <v>3800</v>
      </c>
      <c r="E327" s="56" t="str">
        <f t="shared" si="15"/>
        <v>38000000</v>
      </c>
      <c r="F327" s="163" t="str">
        <f t="shared" si="12"/>
        <v>38000000</v>
      </c>
      <c r="G327" s="165">
        <v>9756784.5700000003</v>
      </c>
      <c r="H327" s="166">
        <v>21</v>
      </c>
      <c r="I327" s="148">
        <f t="shared" si="14"/>
        <v>0</v>
      </c>
      <c r="J327" s="1">
        <v>0</v>
      </c>
      <c r="K327" s="166">
        <v>0</v>
      </c>
      <c r="L327" s="148">
        <f t="shared" si="13"/>
        <v>0</v>
      </c>
      <c r="M327" s="1">
        <v>0</v>
      </c>
      <c r="N327" s="167">
        <v>0</v>
      </c>
      <c r="O327" s="1">
        <v>5894378.0599999996</v>
      </c>
      <c r="P327" s="168">
        <v>8</v>
      </c>
      <c r="Q327" s="1">
        <v>3862406.51</v>
      </c>
      <c r="R327" s="168">
        <v>11</v>
      </c>
      <c r="S327" s="1">
        <v>0</v>
      </c>
      <c r="T327" s="168">
        <v>2</v>
      </c>
      <c r="U327" s="1">
        <v>0</v>
      </c>
      <c r="V327" s="169">
        <v>0</v>
      </c>
    </row>
    <row r="328" spans="2:22" outlineLevel="2" x14ac:dyDescent="0.2">
      <c r="B328" s="58" t="s">
        <v>112</v>
      </c>
      <c r="C328" s="150">
        <v>787143.31</v>
      </c>
      <c r="D328" s="146">
        <v>3843</v>
      </c>
      <c r="E328" s="56" t="str">
        <f t="shared" si="15"/>
        <v>38430000</v>
      </c>
      <c r="F328" s="163" t="str">
        <f t="shared" si="12"/>
        <v>38430000</v>
      </c>
      <c r="G328" s="165">
        <v>787143.31</v>
      </c>
      <c r="H328" s="166">
        <v>4</v>
      </c>
      <c r="I328" s="148">
        <f t="shared" si="14"/>
        <v>0</v>
      </c>
      <c r="J328" s="1">
        <v>0</v>
      </c>
      <c r="K328" s="166">
        <v>0</v>
      </c>
      <c r="L328" s="148">
        <f t="shared" si="13"/>
        <v>0</v>
      </c>
      <c r="M328" s="1">
        <v>0</v>
      </c>
      <c r="N328" s="167">
        <v>0</v>
      </c>
      <c r="O328" s="1">
        <v>450528.57</v>
      </c>
      <c r="P328" s="168">
        <v>2</v>
      </c>
      <c r="Q328" s="1">
        <v>336614.74</v>
      </c>
      <c r="R328" s="168">
        <v>2</v>
      </c>
      <c r="S328" s="1">
        <v>0</v>
      </c>
      <c r="T328" s="168">
        <v>0</v>
      </c>
      <c r="U328" s="1">
        <v>0</v>
      </c>
      <c r="V328" s="169">
        <v>0</v>
      </c>
    </row>
    <row r="329" spans="2:22" outlineLevel="2" x14ac:dyDescent="0.2">
      <c r="B329" s="58" t="s">
        <v>112</v>
      </c>
      <c r="C329" s="150">
        <v>473714.29</v>
      </c>
      <c r="D329" s="146">
        <v>3851</v>
      </c>
      <c r="E329" s="56" t="str">
        <f t="shared" si="15"/>
        <v>38510000</v>
      </c>
      <c r="F329" s="163" t="str">
        <f t="shared" si="12"/>
        <v>38510000</v>
      </c>
      <c r="G329" s="165">
        <v>473714.29</v>
      </c>
      <c r="H329" s="166">
        <v>1</v>
      </c>
      <c r="I329" s="148">
        <f t="shared" si="14"/>
        <v>0</v>
      </c>
      <c r="J329" s="1">
        <v>0</v>
      </c>
      <c r="K329" s="166">
        <v>0</v>
      </c>
      <c r="L329" s="148">
        <f t="shared" si="13"/>
        <v>0</v>
      </c>
      <c r="M329" s="1">
        <v>0</v>
      </c>
      <c r="N329" s="167">
        <v>0</v>
      </c>
      <c r="O329" s="1">
        <v>473714.29</v>
      </c>
      <c r="P329" s="168">
        <v>1</v>
      </c>
      <c r="Q329" s="1">
        <v>0</v>
      </c>
      <c r="R329" s="168">
        <v>0</v>
      </c>
      <c r="S329" s="1">
        <v>0</v>
      </c>
      <c r="T329" s="168">
        <v>0</v>
      </c>
      <c r="U329" s="1">
        <v>0</v>
      </c>
      <c r="V329" s="169">
        <v>0</v>
      </c>
    </row>
    <row r="330" spans="2:22" outlineLevel="2" x14ac:dyDescent="0.2">
      <c r="B330" s="58" t="s">
        <v>112</v>
      </c>
      <c r="C330" s="150">
        <v>599657.14</v>
      </c>
      <c r="D330" s="146">
        <v>3853</v>
      </c>
      <c r="E330" s="56" t="str">
        <f t="shared" si="15"/>
        <v>38530000</v>
      </c>
      <c r="F330" s="163" t="str">
        <f t="shared" si="12"/>
        <v>38530000</v>
      </c>
      <c r="G330" s="165">
        <v>599657.14</v>
      </c>
      <c r="H330" s="166">
        <v>1</v>
      </c>
      <c r="I330" s="148">
        <f t="shared" si="14"/>
        <v>0</v>
      </c>
      <c r="J330" s="1">
        <v>0</v>
      </c>
      <c r="K330" s="166">
        <v>0</v>
      </c>
      <c r="L330" s="148">
        <f t="shared" si="13"/>
        <v>0</v>
      </c>
      <c r="M330" s="1">
        <v>0</v>
      </c>
      <c r="N330" s="167">
        <v>0</v>
      </c>
      <c r="O330" s="1">
        <v>0</v>
      </c>
      <c r="P330" s="168">
        <v>0</v>
      </c>
      <c r="Q330" s="1">
        <v>599657.14</v>
      </c>
      <c r="R330" s="168">
        <v>1</v>
      </c>
      <c r="S330" s="1">
        <v>0</v>
      </c>
      <c r="T330" s="168">
        <v>0</v>
      </c>
      <c r="U330" s="1">
        <v>0</v>
      </c>
      <c r="V330" s="169">
        <v>0</v>
      </c>
    </row>
    <row r="331" spans="2:22" outlineLevel="2" x14ac:dyDescent="0.2">
      <c r="B331" s="58" t="s">
        <v>112</v>
      </c>
      <c r="C331" s="150">
        <v>102857.14</v>
      </c>
      <c r="D331" s="146">
        <v>3863</v>
      </c>
      <c r="E331" s="56" t="str">
        <f t="shared" si="15"/>
        <v>38630000</v>
      </c>
      <c r="F331" s="163" t="str">
        <f t="shared" si="12"/>
        <v>38630000</v>
      </c>
      <c r="G331" s="165">
        <v>102857.14</v>
      </c>
      <c r="H331" s="166">
        <v>1</v>
      </c>
      <c r="I331" s="148">
        <f t="shared" si="14"/>
        <v>0</v>
      </c>
      <c r="J331" s="1">
        <v>0</v>
      </c>
      <c r="K331" s="166">
        <v>0</v>
      </c>
      <c r="L331" s="148">
        <f t="shared" si="13"/>
        <v>0</v>
      </c>
      <c r="M331" s="1">
        <v>0</v>
      </c>
      <c r="N331" s="167">
        <v>0</v>
      </c>
      <c r="O331" s="1">
        <v>0</v>
      </c>
      <c r="P331" s="168">
        <v>0</v>
      </c>
      <c r="Q331" s="1">
        <v>102857.14</v>
      </c>
      <c r="R331" s="168">
        <v>1</v>
      </c>
      <c r="S331" s="1">
        <v>0</v>
      </c>
      <c r="T331" s="168">
        <v>0</v>
      </c>
      <c r="U331" s="1">
        <v>0</v>
      </c>
      <c r="V331" s="169">
        <v>0</v>
      </c>
    </row>
    <row r="332" spans="2:22" outlineLevel="2" x14ac:dyDescent="0.2">
      <c r="B332" s="58" t="s">
        <v>112</v>
      </c>
      <c r="C332" s="150">
        <v>112078.54</v>
      </c>
      <c r="D332" s="146">
        <v>3913</v>
      </c>
      <c r="E332" s="56" t="str">
        <f t="shared" si="15"/>
        <v>39130000</v>
      </c>
      <c r="F332" s="163" t="str">
        <f t="shared" si="12"/>
        <v>39130000</v>
      </c>
      <c r="G332" s="165">
        <v>112078.54</v>
      </c>
      <c r="H332" s="166">
        <v>1</v>
      </c>
      <c r="I332" s="148">
        <f t="shared" si="14"/>
        <v>0</v>
      </c>
      <c r="J332" s="1">
        <v>0</v>
      </c>
      <c r="K332" s="166">
        <v>0</v>
      </c>
      <c r="L332" s="148">
        <f t="shared" si="13"/>
        <v>0</v>
      </c>
      <c r="M332" s="1">
        <v>0</v>
      </c>
      <c r="N332" s="167">
        <v>0</v>
      </c>
      <c r="O332" s="1">
        <v>112078.54</v>
      </c>
      <c r="P332" s="168">
        <v>1</v>
      </c>
      <c r="Q332" s="1">
        <v>0</v>
      </c>
      <c r="R332" s="168">
        <v>0</v>
      </c>
      <c r="S332" s="1">
        <v>0</v>
      </c>
      <c r="T332" s="168">
        <v>0</v>
      </c>
      <c r="U332" s="1">
        <v>0</v>
      </c>
      <c r="V332" s="169">
        <v>0</v>
      </c>
    </row>
    <row r="333" spans="2:22" outlineLevel="2" x14ac:dyDescent="0.2">
      <c r="B333" s="58" t="s">
        <v>112</v>
      </c>
      <c r="C333" s="150">
        <v>155147.20000000001</v>
      </c>
      <c r="D333" s="146">
        <v>3915</v>
      </c>
      <c r="E333" s="56" t="str">
        <f t="shared" si="15"/>
        <v>39150000</v>
      </c>
      <c r="F333" s="163" t="str">
        <f t="shared" si="12"/>
        <v>39150000</v>
      </c>
      <c r="G333" s="165">
        <v>155147.20000000001</v>
      </c>
      <c r="H333" s="166">
        <v>1</v>
      </c>
      <c r="I333" s="148">
        <f t="shared" si="14"/>
        <v>0</v>
      </c>
      <c r="J333" s="1">
        <v>0</v>
      </c>
      <c r="K333" s="166">
        <v>0</v>
      </c>
      <c r="L333" s="148">
        <f t="shared" si="13"/>
        <v>0</v>
      </c>
      <c r="M333" s="1">
        <v>0</v>
      </c>
      <c r="N333" s="167">
        <v>0</v>
      </c>
      <c r="O333" s="1">
        <v>155147.20000000001</v>
      </c>
      <c r="P333" s="168">
        <v>1</v>
      </c>
      <c r="Q333" s="1">
        <v>0</v>
      </c>
      <c r="R333" s="168">
        <v>0</v>
      </c>
      <c r="S333" s="1">
        <v>0</v>
      </c>
      <c r="T333" s="168">
        <v>0</v>
      </c>
      <c r="U333" s="1">
        <v>0</v>
      </c>
      <c r="V333" s="169">
        <v>0</v>
      </c>
    </row>
    <row r="334" spans="2:22" outlineLevel="2" x14ac:dyDescent="0.2">
      <c r="B334" s="58" t="s">
        <v>112</v>
      </c>
      <c r="C334" s="150">
        <v>430551.43</v>
      </c>
      <c r="D334" s="146">
        <v>4261</v>
      </c>
      <c r="E334" s="56" t="str">
        <f t="shared" si="15"/>
        <v>42610000</v>
      </c>
      <c r="F334" s="163" t="str">
        <f t="shared" si="12"/>
        <v>42610000</v>
      </c>
      <c r="G334" s="165">
        <v>430551.43</v>
      </c>
      <c r="H334" s="166">
        <v>2</v>
      </c>
      <c r="I334" s="148">
        <f t="shared" si="14"/>
        <v>0</v>
      </c>
      <c r="J334" s="1">
        <v>0</v>
      </c>
      <c r="K334" s="166">
        <v>0</v>
      </c>
      <c r="L334" s="148">
        <f t="shared" si="13"/>
        <v>0</v>
      </c>
      <c r="M334" s="1">
        <v>0</v>
      </c>
      <c r="N334" s="167">
        <v>0</v>
      </c>
      <c r="O334" s="1">
        <v>291005.14</v>
      </c>
      <c r="P334" s="168">
        <v>1</v>
      </c>
      <c r="Q334" s="1">
        <v>139546.29</v>
      </c>
      <c r="R334" s="168">
        <v>1</v>
      </c>
      <c r="S334" s="1">
        <v>0</v>
      </c>
      <c r="T334" s="168">
        <v>0</v>
      </c>
      <c r="U334" s="1">
        <v>0</v>
      </c>
      <c r="V334" s="169">
        <v>0</v>
      </c>
    </row>
    <row r="335" spans="2:22" outlineLevel="2" x14ac:dyDescent="0.2">
      <c r="B335" s="58" t="s">
        <v>112</v>
      </c>
      <c r="C335" s="150">
        <v>8589089.1400000006</v>
      </c>
      <c r="D335" s="146">
        <v>4520</v>
      </c>
      <c r="E335" s="56" t="str">
        <f t="shared" si="15"/>
        <v>45200000</v>
      </c>
      <c r="F335" s="163">
        <f t="shared" si="12"/>
        <v>0</v>
      </c>
      <c r="G335" s="165">
        <v>0</v>
      </c>
      <c r="H335" s="166">
        <v>0</v>
      </c>
      <c r="I335" s="148">
        <f t="shared" si="14"/>
        <v>0</v>
      </c>
      <c r="J335" s="1">
        <v>0</v>
      </c>
      <c r="K335" s="166">
        <v>0</v>
      </c>
      <c r="L335" s="148" t="str">
        <f t="shared" si="13"/>
        <v>45200000</v>
      </c>
      <c r="M335" s="1">
        <v>8589089.1400000006</v>
      </c>
      <c r="N335" s="167">
        <v>2</v>
      </c>
      <c r="O335" s="1">
        <v>8589089.1400000006</v>
      </c>
      <c r="P335" s="168">
        <v>2</v>
      </c>
      <c r="Q335" s="1">
        <v>0</v>
      </c>
      <c r="R335" s="168">
        <v>0</v>
      </c>
      <c r="S335" s="1">
        <v>0</v>
      </c>
      <c r="T335" s="168">
        <v>0</v>
      </c>
      <c r="U335" s="1">
        <v>0</v>
      </c>
      <c r="V335" s="169">
        <v>0</v>
      </c>
    </row>
    <row r="336" spans="2:22" outlineLevel="2" x14ac:dyDescent="0.2">
      <c r="B336" s="58" t="s">
        <v>112</v>
      </c>
      <c r="C336" s="150">
        <v>10745.71</v>
      </c>
      <c r="D336" s="146">
        <v>4521</v>
      </c>
      <c r="E336" s="56" t="str">
        <f t="shared" si="15"/>
        <v>45210000</v>
      </c>
      <c r="F336" s="163" t="str">
        <f t="shared" si="12"/>
        <v>45210000</v>
      </c>
      <c r="G336" s="165">
        <v>10745.71</v>
      </c>
      <c r="H336" s="166">
        <v>2</v>
      </c>
      <c r="I336" s="148">
        <f t="shared" si="14"/>
        <v>0</v>
      </c>
      <c r="J336" s="1">
        <v>0</v>
      </c>
      <c r="K336" s="166">
        <v>0</v>
      </c>
      <c r="L336" s="148">
        <f t="shared" si="13"/>
        <v>0</v>
      </c>
      <c r="M336" s="1">
        <v>0</v>
      </c>
      <c r="N336" s="167">
        <v>0</v>
      </c>
      <c r="O336" s="1">
        <v>10745.71</v>
      </c>
      <c r="P336" s="168">
        <v>2</v>
      </c>
      <c r="Q336" s="1">
        <v>0</v>
      </c>
      <c r="R336" s="168">
        <v>0</v>
      </c>
      <c r="S336" s="1">
        <v>0</v>
      </c>
      <c r="T336" s="168">
        <v>0</v>
      </c>
      <c r="U336" s="1">
        <v>0</v>
      </c>
      <c r="V336" s="169">
        <v>0</v>
      </c>
    </row>
    <row r="337" spans="2:22" outlineLevel="2" x14ac:dyDescent="0.2">
      <c r="B337" s="58" t="s">
        <v>112</v>
      </c>
      <c r="C337" s="150">
        <v>4893485.71</v>
      </c>
      <c r="D337" s="146">
        <v>4531</v>
      </c>
      <c r="E337" s="56" t="str">
        <f t="shared" si="15"/>
        <v>45310000</v>
      </c>
      <c r="F337" s="163">
        <f t="shared" si="12"/>
        <v>0</v>
      </c>
      <c r="G337" s="165">
        <v>0</v>
      </c>
      <c r="H337" s="166">
        <v>0</v>
      </c>
      <c r="I337" s="148">
        <f t="shared" si="14"/>
        <v>0</v>
      </c>
      <c r="J337" s="1">
        <v>0</v>
      </c>
      <c r="K337" s="166">
        <v>0</v>
      </c>
      <c r="L337" s="148" t="str">
        <f t="shared" si="13"/>
        <v>45310000</v>
      </c>
      <c r="M337" s="1">
        <v>4893485.71</v>
      </c>
      <c r="N337" s="167">
        <v>2</v>
      </c>
      <c r="O337" s="1">
        <v>4893485.71</v>
      </c>
      <c r="P337" s="168">
        <v>2</v>
      </c>
      <c r="Q337" s="1">
        <v>0</v>
      </c>
      <c r="R337" s="168">
        <v>0</v>
      </c>
      <c r="S337" s="1">
        <v>0</v>
      </c>
      <c r="T337" s="168">
        <v>0</v>
      </c>
      <c r="U337" s="1">
        <v>0</v>
      </c>
      <c r="V337" s="169">
        <v>0</v>
      </c>
    </row>
    <row r="338" spans="2:22" outlineLevel="2" x14ac:dyDescent="0.2">
      <c r="B338" s="58" t="s">
        <v>112</v>
      </c>
      <c r="C338" s="150">
        <v>220014.86</v>
      </c>
      <c r="D338" s="146">
        <v>4800</v>
      </c>
      <c r="E338" s="56" t="str">
        <f t="shared" si="15"/>
        <v>48000000</v>
      </c>
      <c r="F338" s="163" t="str">
        <f t="shared" si="12"/>
        <v>48000000</v>
      </c>
      <c r="G338" s="165">
        <v>220014.86</v>
      </c>
      <c r="H338" s="166">
        <v>1</v>
      </c>
      <c r="I338" s="148">
        <f t="shared" si="14"/>
        <v>0</v>
      </c>
      <c r="J338" s="1">
        <v>0</v>
      </c>
      <c r="K338" s="166">
        <v>0</v>
      </c>
      <c r="L338" s="148">
        <f t="shared" si="13"/>
        <v>0</v>
      </c>
      <c r="M338" s="1">
        <v>0</v>
      </c>
      <c r="N338" s="167">
        <v>0</v>
      </c>
      <c r="O338" s="1">
        <v>220014.86</v>
      </c>
      <c r="P338" s="168">
        <v>1</v>
      </c>
      <c r="Q338" s="1">
        <v>0</v>
      </c>
      <c r="R338" s="168">
        <v>0</v>
      </c>
      <c r="S338" s="1">
        <v>0</v>
      </c>
      <c r="T338" s="168">
        <v>0</v>
      </c>
      <c r="U338" s="1">
        <v>0</v>
      </c>
      <c r="V338" s="169">
        <v>0</v>
      </c>
    </row>
    <row r="339" spans="2:22" outlineLevel="2" x14ac:dyDescent="0.2">
      <c r="B339" s="58" t="s">
        <v>112</v>
      </c>
      <c r="C339" s="150">
        <v>427142.86</v>
      </c>
      <c r="D339" s="146">
        <v>4878</v>
      </c>
      <c r="E339" s="56" t="str">
        <f t="shared" si="15"/>
        <v>48780000</v>
      </c>
      <c r="F339" s="163">
        <f t="shared" si="12"/>
        <v>0</v>
      </c>
      <c r="G339" s="165">
        <v>0</v>
      </c>
      <c r="H339" s="166">
        <v>0</v>
      </c>
      <c r="I339" s="148" t="str">
        <f t="shared" si="14"/>
        <v>48780000</v>
      </c>
      <c r="J339" s="1">
        <v>427142.86</v>
      </c>
      <c r="K339" s="166">
        <v>2</v>
      </c>
      <c r="L339" s="148">
        <f t="shared" si="13"/>
        <v>0</v>
      </c>
      <c r="M339" s="1">
        <v>0</v>
      </c>
      <c r="N339" s="167">
        <v>0</v>
      </c>
      <c r="O339" s="1">
        <v>427142.86</v>
      </c>
      <c r="P339" s="168">
        <v>2</v>
      </c>
      <c r="Q339" s="1">
        <v>0</v>
      </c>
      <c r="R339" s="168">
        <v>0</v>
      </c>
      <c r="S339" s="1">
        <v>0</v>
      </c>
      <c r="T339" s="168">
        <v>0</v>
      </c>
      <c r="U339" s="1">
        <v>0</v>
      </c>
      <c r="V339" s="169">
        <v>0</v>
      </c>
    </row>
    <row r="340" spans="2:22" outlineLevel="2" x14ac:dyDescent="0.2">
      <c r="B340" s="58" t="s">
        <v>112</v>
      </c>
      <c r="C340" s="150">
        <v>494950.86</v>
      </c>
      <c r="D340" s="146">
        <v>4880</v>
      </c>
      <c r="E340" s="56" t="str">
        <f t="shared" si="15"/>
        <v>48800000</v>
      </c>
      <c r="F340" s="163" t="str">
        <f t="shared" si="12"/>
        <v>48800000</v>
      </c>
      <c r="G340" s="165">
        <v>494950.86</v>
      </c>
      <c r="H340" s="166">
        <v>1</v>
      </c>
      <c r="I340" s="148">
        <f t="shared" si="14"/>
        <v>0</v>
      </c>
      <c r="J340" s="1">
        <v>0</v>
      </c>
      <c r="K340" s="166">
        <v>0</v>
      </c>
      <c r="L340" s="148">
        <f t="shared" si="13"/>
        <v>0</v>
      </c>
      <c r="M340" s="1">
        <v>0</v>
      </c>
      <c r="N340" s="167">
        <v>0</v>
      </c>
      <c r="O340" s="1">
        <v>494950.86</v>
      </c>
      <c r="P340" s="168">
        <v>1</v>
      </c>
      <c r="Q340" s="1">
        <v>0</v>
      </c>
      <c r="R340" s="168">
        <v>0</v>
      </c>
      <c r="S340" s="1">
        <v>0</v>
      </c>
      <c r="T340" s="168">
        <v>0</v>
      </c>
      <c r="U340" s="1">
        <v>0</v>
      </c>
      <c r="V340" s="169">
        <v>0</v>
      </c>
    </row>
    <row r="341" spans="2:22" outlineLevel="2" x14ac:dyDescent="0.2">
      <c r="B341" s="58" t="s">
        <v>112</v>
      </c>
      <c r="C341" s="150">
        <v>553946.29</v>
      </c>
      <c r="D341" s="146">
        <v>4890</v>
      </c>
      <c r="E341" s="56" t="str">
        <f t="shared" si="15"/>
        <v>48900000</v>
      </c>
      <c r="F341" s="163" t="str">
        <f t="shared" si="12"/>
        <v>48900000</v>
      </c>
      <c r="G341" s="165">
        <v>553946.29</v>
      </c>
      <c r="H341" s="166">
        <v>2</v>
      </c>
      <c r="I341" s="148">
        <f t="shared" si="14"/>
        <v>0</v>
      </c>
      <c r="J341" s="1">
        <v>0</v>
      </c>
      <c r="K341" s="166">
        <v>0</v>
      </c>
      <c r="L341" s="148">
        <f t="shared" si="13"/>
        <v>0</v>
      </c>
      <c r="M341" s="1">
        <v>0</v>
      </c>
      <c r="N341" s="167">
        <v>0</v>
      </c>
      <c r="O341" s="1">
        <v>553946.29</v>
      </c>
      <c r="P341" s="168">
        <v>2</v>
      </c>
      <c r="Q341" s="1">
        <v>0</v>
      </c>
      <c r="R341" s="168">
        <v>0</v>
      </c>
      <c r="S341" s="1">
        <v>0</v>
      </c>
      <c r="T341" s="168">
        <v>0</v>
      </c>
      <c r="U341" s="1">
        <v>0</v>
      </c>
      <c r="V341" s="169">
        <v>0</v>
      </c>
    </row>
    <row r="342" spans="2:22" outlineLevel="2" x14ac:dyDescent="0.2">
      <c r="B342" s="58" t="s">
        <v>112</v>
      </c>
      <c r="C342" s="150">
        <v>308275.43</v>
      </c>
      <c r="D342" s="146">
        <v>7220</v>
      </c>
      <c r="E342" s="56" t="str">
        <f t="shared" si="15"/>
        <v>72200000</v>
      </c>
      <c r="F342" s="163">
        <f t="shared" si="12"/>
        <v>0</v>
      </c>
      <c r="G342" s="165">
        <v>0</v>
      </c>
      <c r="H342" s="166">
        <v>0</v>
      </c>
      <c r="I342" s="148" t="str">
        <f t="shared" si="14"/>
        <v>72200000</v>
      </c>
      <c r="J342" s="1">
        <v>308275.43</v>
      </c>
      <c r="K342" s="166">
        <v>1</v>
      </c>
      <c r="L342" s="148">
        <f t="shared" si="13"/>
        <v>0</v>
      </c>
      <c r="M342" s="1">
        <v>0</v>
      </c>
      <c r="N342" s="167">
        <v>0</v>
      </c>
      <c r="O342" s="1">
        <v>308275.43</v>
      </c>
      <c r="P342" s="168">
        <v>1</v>
      </c>
      <c r="Q342" s="1">
        <v>0</v>
      </c>
      <c r="R342" s="168">
        <v>0</v>
      </c>
      <c r="S342" s="1">
        <v>0</v>
      </c>
      <c r="T342" s="168">
        <v>0</v>
      </c>
      <c r="U342" s="1">
        <v>0</v>
      </c>
      <c r="V342" s="169">
        <v>0</v>
      </c>
    </row>
    <row r="343" spans="2:22" outlineLevel="2" x14ac:dyDescent="0.2">
      <c r="B343" s="58" t="s">
        <v>112</v>
      </c>
      <c r="C343" s="150">
        <v>1654980.57</v>
      </c>
      <c r="D343" s="146">
        <v>7260</v>
      </c>
      <c r="E343" s="56" t="str">
        <f t="shared" si="15"/>
        <v>72600000</v>
      </c>
      <c r="F343" s="163">
        <f t="shared" si="12"/>
        <v>0</v>
      </c>
      <c r="G343" s="165">
        <v>0</v>
      </c>
      <c r="H343" s="166">
        <v>0</v>
      </c>
      <c r="I343" s="148" t="str">
        <f t="shared" si="14"/>
        <v>72600000</v>
      </c>
      <c r="J343" s="1">
        <v>1654980.57</v>
      </c>
      <c r="K343" s="166">
        <v>6</v>
      </c>
      <c r="L343" s="148">
        <f t="shared" si="13"/>
        <v>0</v>
      </c>
      <c r="M343" s="1">
        <v>0</v>
      </c>
      <c r="N343" s="167">
        <v>0</v>
      </c>
      <c r="O343" s="1">
        <v>1654980.57</v>
      </c>
      <c r="P343" s="168">
        <v>6</v>
      </c>
      <c r="Q343" s="1">
        <v>0</v>
      </c>
      <c r="R343" s="168">
        <v>0</v>
      </c>
      <c r="S343" s="1">
        <v>0</v>
      </c>
      <c r="T343" s="168">
        <v>0</v>
      </c>
      <c r="U343" s="1">
        <v>0</v>
      </c>
      <c r="V343" s="169">
        <v>0</v>
      </c>
    </row>
    <row r="344" spans="2:22" outlineLevel="2" x14ac:dyDescent="0.2">
      <c r="B344" s="58" t="s">
        <v>112</v>
      </c>
      <c r="C344" s="150">
        <v>116481.71</v>
      </c>
      <c r="D344" s="146">
        <v>7271</v>
      </c>
      <c r="E344" s="56" t="str">
        <f t="shared" si="15"/>
        <v>72710000</v>
      </c>
      <c r="F344" s="163" t="str">
        <f t="shared" si="12"/>
        <v>72710000</v>
      </c>
      <c r="G344" s="165">
        <v>116481.71</v>
      </c>
      <c r="H344" s="166">
        <v>1</v>
      </c>
      <c r="I344" s="148">
        <f t="shared" si="14"/>
        <v>0</v>
      </c>
      <c r="J344" s="1">
        <v>0</v>
      </c>
      <c r="K344" s="166">
        <v>0</v>
      </c>
      <c r="L344" s="148">
        <f t="shared" si="13"/>
        <v>0</v>
      </c>
      <c r="M344" s="1">
        <v>0</v>
      </c>
      <c r="N344" s="167">
        <v>0</v>
      </c>
      <c r="O344" s="1">
        <v>116481.71</v>
      </c>
      <c r="P344" s="168">
        <v>1</v>
      </c>
      <c r="Q344" s="1">
        <v>0</v>
      </c>
      <c r="R344" s="168">
        <v>0</v>
      </c>
      <c r="S344" s="1">
        <v>0</v>
      </c>
      <c r="T344" s="168">
        <v>0</v>
      </c>
      <c r="U344" s="1">
        <v>0</v>
      </c>
      <c r="V344" s="169">
        <v>0</v>
      </c>
    </row>
    <row r="345" spans="2:22" outlineLevel="2" x14ac:dyDescent="0.2">
      <c r="B345" s="58" t="s">
        <v>112</v>
      </c>
      <c r="C345" s="150">
        <v>1536814.09</v>
      </c>
      <c r="D345" s="146">
        <v>9090</v>
      </c>
      <c r="E345" s="56" t="str">
        <f t="shared" si="15"/>
        <v>90900000</v>
      </c>
      <c r="F345" s="163">
        <f t="shared" si="12"/>
        <v>0</v>
      </c>
      <c r="G345" s="165">
        <v>0</v>
      </c>
      <c r="H345" s="166">
        <v>0</v>
      </c>
      <c r="I345" s="148" t="str">
        <f t="shared" si="14"/>
        <v>90900000</v>
      </c>
      <c r="J345" s="1">
        <v>1536814.09</v>
      </c>
      <c r="K345" s="166">
        <v>3</v>
      </c>
      <c r="L345" s="148">
        <f t="shared" si="13"/>
        <v>0</v>
      </c>
      <c r="M345" s="1">
        <v>0</v>
      </c>
      <c r="N345" s="167">
        <v>0</v>
      </c>
      <c r="O345" s="1">
        <v>1536814.09</v>
      </c>
      <c r="P345" s="168">
        <v>3</v>
      </c>
      <c r="Q345" s="1">
        <v>0</v>
      </c>
      <c r="R345" s="168">
        <v>0</v>
      </c>
      <c r="S345" s="1">
        <v>0</v>
      </c>
      <c r="T345" s="168">
        <v>0</v>
      </c>
      <c r="U345" s="1">
        <v>0</v>
      </c>
      <c r="V345" s="169">
        <v>0</v>
      </c>
    </row>
    <row r="346" spans="2:22" outlineLevel="2" x14ac:dyDescent="0.2">
      <c r="B346" s="58" t="s">
        <v>112</v>
      </c>
      <c r="C346" s="150">
        <v>514285.71</v>
      </c>
      <c r="D346" s="146">
        <v>9091</v>
      </c>
      <c r="E346" s="56" t="str">
        <f t="shared" si="15"/>
        <v>90910000</v>
      </c>
      <c r="F346" s="163">
        <f t="shared" si="12"/>
        <v>0</v>
      </c>
      <c r="G346" s="165">
        <v>0</v>
      </c>
      <c r="H346" s="166">
        <v>0</v>
      </c>
      <c r="I346" s="148" t="str">
        <f t="shared" si="14"/>
        <v>90910000</v>
      </c>
      <c r="J346" s="1">
        <v>514285.71</v>
      </c>
      <c r="K346" s="166">
        <v>1</v>
      </c>
      <c r="L346" s="148">
        <f t="shared" si="13"/>
        <v>0</v>
      </c>
      <c r="M346" s="1">
        <v>0</v>
      </c>
      <c r="N346" s="167">
        <v>0</v>
      </c>
      <c r="O346" s="1">
        <v>514285.71</v>
      </c>
      <c r="P346" s="168">
        <v>1</v>
      </c>
      <c r="Q346" s="1">
        <v>0</v>
      </c>
      <c r="R346" s="168">
        <v>0</v>
      </c>
      <c r="S346" s="1">
        <v>0</v>
      </c>
      <c r="T346" s="168">
        <v>0</v>
      </c>
      <c r="U346" s="1">
        <v>0</v>
      </c>
      <c r="V346" s="169">
        <v>0</v>
      </c>
    </row>
    <row r="347" spans="2:22" outlineLevel="2" x14ac:dyDescent="0.2">
      <c r="B347" s="58" t="s">
        <v>112</v>
      </c>
      <c r="C347" s="150">
        <v>148434.23000000001</v>
      </c>
      <c r="D347" s="146">
        <v>9092</v>
      </c>
      <c r="E347" s="56" t="str">
        <f t="shared" si="15"/>
        <v>90920000</v>
      </c>
      <c r="F347" s="163">
        <f t="shared" si="12"/>
        <v>0</v>
      </c>
      <c r="G347" s="165">
        <v>0</v>
      </c>
      <c r="H347" s="166">
        <v>0</v>
      </c>
      <c r="I347" s="148" t="str">
        <f t="shared" si="14"/>
        <v>90920000</v>
      </c>
      <c r="J347" s="1">
        <v>148434.23000000001</v>
      </c>
      <c r="K347" s="166">
        <v>2</v>
      </c>
      <c r="L347" s="148">
        <f t="shared" si="13"/>
        <v>0</v>
      </c>
      <c r="M347" s="1">
        <v>0</v>
      </c>
      <c r="N347" s="167">
        <v>0</v>
      </c>
      <c r="O347" s="1">
        <v>148434.23000000001</v>
      </c>
      <c r="P347" s="168">
        <v>2</v>
      </c>
      <c r="Q347" s="1">
        <v>0</v>
      </c>
      <c r="R347" s="168">
        <v>0</v>
      </c>
      <c r="S347" s="1">
        <v>0</v>
      </c>
      <c r="T347" s="168">
        <v>0</v>
      </c>
      <c r="U347" s="1">
        <v>0</v>
      </c>
      <c r="V347" s="169">
        <v>0</v>
      </c>
    </row>
    <row r="348" spans="2:22" outlineLevel="2" x14ac:dyDescent="0.2">
      <c r="B348" s="58" t="s">
        <v>112</v>
      </c>
      <c r="C348" s="150">
        <v>514285.71</v>
      </c>
      <c r="D348" s="146">
        <v>9830</v>
      </c>
      <c r="E348" s="56" t="str">
        <f t="shared" si="15"/>
        <v>98300000</v>
      </c>
      <c r="F348" s="163">
        <f t="shared" si="12"/>
        <v>0</v>
      </c>
      <c r="G348" s="165">
        <v>0</v>
      </c>
      <c r="H348" s="166">
        <v>0</v>
      </c>
      <c r="I348" s="148" t="str">
        <f t="shared" si="14"/>
        <v>98300000</v>
      </c>
      <c r="J348" s="1">
        <v>514285.71</v>
      </c>
      <c r="K348" s="166">
        <v>1</v>
      </c>
      <c r="L348" s="148">
        <f t="shared" si="13"/>
        <v>0</v>
      </c>
      <c r="M348" s="1">
        <v>0</v>
      </c>
      <c r="N348" s="167">
        <v>0</v>
      </c>
      <c r="O348" s="1">
        <v>514285.71</v>
      </c>
      <c r="P348" s="168">
        <v>1</v>
      </c>
      <c r="Q348" s="1">
        <v>0</v>
      </c>
      <c r="R348" s="168">
        <v>0</v>
      </c>
      <c r="S348" s="1">
        <v>0</v>
      </c>
      <c r="T348" s="168">
        <v>0</v>
      </c>
      <c r="U348" s="1">
        <v>0</v>
      </c>
      <c r="V348" s="169">
        <v>0</v>
      </c>
    </row>
    <row r="349" spans="2:22" outlineLevel="2" x14ac:dyDescent="0.2">
      <c r="B349" s="170"/>
      <c r="C349" s="171"/>
      <c r="D349" s="153"/>
      <c r="E349" s="154"/>
      <c r="F349" s="155"/>
      <c r="G349" s="156"/>
      <c r="H349" s="157"/>
      <c r="I349" s="158"/>
      <c r="J349" s="159"/>
      <c r="K349" s="157"/>
      <c r="L349" s="158"/>
      <c r="M349" s="159"/>
      <c r="N349" s="160"/>
      <c r="O349" s="159"/>
      <c r="P349" s="161"/>
      <c r="Q349" s="159"/>
      <c r="R349" s="161"/>
      <c r="S349" s="159"/>
      <c r="T349" s="161"/>
      <c r="U349" s="159"/>
      <c r="V349" s="162"/>
    </row>
    <row r="350" spans="2:22" ht="30.75" customHeight="1" outlineLevel="1" x14ac:dyDescent="0.2">
      <c r="B350" s="55" t="s">
        <v>113</v>
      </c>
      <c r="C350" s="145">
        <f>SUBTOTAL(9,C351:C368)</f>
        <v>20728145.699999999</v>
      </c>
      <c r="D350" s="146"/>
      <c r="E350" s="56"/>
      <c r="F350" s="163"/>
      <c r="G350" s="165"/>
      <c r="H350" s="166"/>
      <c r="I350" s="148"/>
      <c r="J350" s="1"/>
      <c r="K350" s="166"/>
      <c r="L350" s="148"/>
      <c r="M350" s="1"/>
      <c r="N350" s="167"/>
      <c r="O350" s="1"/>
      <c r="P350" s="168"/>
      <c r="Q350" s="1"/>
      <c r="R350" s="168"/>
      <c r="S350" s="1"/>
      <c r="T350" s="168"/>
      <c r="U350" s="1"/>
      <c r="V350" s="169"/>
    </row>
    <row r="351" spans="2:22" outlineLevel="2" x14ac:dyDescent="0.2">
      <c r="B351" s="58" t="s">
        <v>113</v>
      </c>
      <c r="C351" s="150">
        <v>216756</v>
      </c>
      <c r="D351" s="146">
        <v>3021</v>
      </c>
      <c r="E351" s="56" t="str">
        <f t="shared" si="15"/>
        <v>30210000</v>
      </c>
      <c r="F351" s="163" t="str">
        <f t="shared" si="12"/>
        <v>30210000</v>
      </c>
      <c r="G351" s="165">
        <v>216756</v>
      </c>
      <c r="H351" s="166">
        <v>1</v>
      </c>
      <c r="I351" s="148">
        <f t="shared" si="14"/>
        <v>0</v>
      </c>
      <c r="J351" s="1">
        <v>0</v>
      </c>
      <c r="K351" s="166">
        <v>0</v>
      </c>
      <c r="L351" s="148">
        <f t="shared" si="13"/>
        <v>0</v>
      </c>
      <c r="M351" s="1">
        <v>0</v>
      </c>
      <c r="N351" s="167">
        <v>0</v>
      </c>
      <c r="O351" s="1">
        <v>216756</v>
      </c>
      <c r="P351" s="168">
        <v>1</v>
      </c>
      <c r="Q351" s="1">
        <v>0</v>
      </c>
      <c r="R351" s="168">
        <v>0</v>
      </c>
      <c r="S351" s="1">
        <v>0</v>
      </c>
      <c r="T351" s="168">
        <v>0</v>
      </c>
      <c r="U351" s="1">
        <v>0</v>
      </c>
      <c r="V351" s="169">
        <v>0</v>
      </c>
    </row>
    <row r="352" spans="2:22" outlineLevel="2" x14ac:dyDescent="0.2">
      <c r="B352" s="58" t="s">
        <v>113</v>
      </c>
      <c r="C352" s="150">
        <v>216000</v>
      </c>
      <c r="D352" s="146">
        <v>3112</v>
      </c>
      <c r="E352" s="56" t="str">
        <f t="shared" si="15"/>
        <v>31120000</v>
      </c>
      <c r="F352" s="163" t="str">
        <f t="shared" si="12"/>
        <v>31120000</v>
      </c>
      <c r="G352" s="165">
        <v>216000</v>
      </c>
      <c r="H352" s="166">
        <v>1</v>
      </c>
      <c r="I352" s="148">
        <f t="shared" si="14"/>
        <v>0</v>
      </c>
      <c r="J352" s="1">
        <v>0</v>
      </c>
      <c r="K352" s="166">
        <v>0</v>
      </c>
      <c r="L352" s="148">
        <f t="shared" si="13"/>
        <v>0</v>
      </c>
      <c r="M352" s="1">
        <v>0</v>
      </c>
      <c r="N352" s="167">
        <v>0</v>
      </c>
      <c r="O352" s="1">
        <v>216000</v>
      </c>
      <c r="P352" s="168">
        <v>1</v>
      </c>
      <c r="Q352" s="1">
        <v>0</v>
      </c>
      <c r="R352" s="168">
        <v>0</v>
      </c>
      <c r="S352" s="1">
        <v>0</v>
      </c>
      <c r="T352" s="168">
        <v>0</v>
      </c>
      <c r="U352" s="1">
        <v>0</v>
      </c>
      <c r="V352" s="169">
        <v>0</v>
      </c>
    </row>
    <row r="353" spans="2:22" outlineLevel="2" x14ac:dyDescent="0.2">
      <c r="B353" s="58" t="s">
        <v>113</v>
      </c>
      <c r="C353" s="150">
        <v>90160</v>
      </c>
      <c r="D353" s="146">
        <v>3164</v>
      </c>
      <c r="E353" s="56" t="str">
        <f t="shared" si="15"/>
        <v>31640000</v>
      </c>
      <c r="F353" s="163" t="str">
        <f t="shared" si="12"/>
        <v>31640000</v>
      </c>
      <c r="G353" s="165">
        <v>90160</v>
      </c>
      <c r="H353" s="166">
        <v>14</v>
      </c>
      <c r="I353" s="148">
        <f t="shared" si="14"/>
        <v>0</v>
      </c>
      <c r="J353" s="1">
        <v>0</v>
      </c>
      <c r="K353" s="166">
        <v>0</v>
      </c>
      <c r="L353" s="148">
        <f t="shared" si="13"/>
        <v>0</v>
      </c>
      <c r="M353" s="1">
        <v>0</v>
      </c>
      <c r="N353" s="167">
        <v>0</v>
      </c>
      <c r="O353" s="1">
        <v>22285.71</v>
      </c>
      <c r="P353" s="168">
        <v>6</v>
      </c>
      <c r="Q353" s="1">
        <v>17360</v>
      </c>
      <c r="R353" s="168">
        <v>6</v>
      </c>
      <c r="S353" s="1">
        <v>0</v>
      </c>
      <c r="T353" s="168">
        <v>0</v>
      </c>
      <c r="U353" s="1">
        <v>50514.29</v>
      </c>
      <c r="V353" s="169">
        <v>2</v>
      </c>
    </row>
    <row r="354" spans="2:22" outlineLevel="2" x14ac:dyDescent="0.2">
      <c r="B354" s="58" t="s">
        <v>113</v>
      </c>
      <c r="C354" s="150">
        <v>11799856</v>
      </c>
      <c r="D354" s="146">
        <v>3171</v>
      </c>
      <c r="E354" s="56" t="str">
        <f t="shared" si="15"/>
        <v>31710000</v>
      </c>
      <c r="F354" s="163" t="str">
        <f t="shared" si="12"/>
        <v>31710000</v>
      </c>
      <c r="G354" s="165">
        <v>11799856</v>
      </c>
      <c r="H354" s="166">
        <v>9</v>
      </c>
      <c r="I354" s="148">
        <f t="shared" si="14"/>
        <v>0</v>
      </c>
      <c r="J354" s="1">
        <v>0</v>
      </c>
      <c r="K354" s="166">
        <v>0</v>
      </c>
      <c r="L354" s="148">
        <f t="shared" si="13"/>
        <v>0</v>
      </c>
      <c r="M354" s="1">
        <v>0</v>
      </c>
      <c r="N354" s="167">
        <v>0</v>
      </c>
      <c r="O354" s="1">
        <v>6016982.8600000003</v>
      </c>
      <c r="P354" s="168">
        <v>6</v>
      </c>
      <c r="Q354" s="1">
        <v>5782873.1399999997</v>
      </c>
      <c r="R354" s="168">
        <v>3</v>
      </c>
      <c r="S354" s="1">
        <v>0</v>
      </c>
      <c r="T354" s="168">
        <v>0</v>
      </c>
      <c r="U354" s="1">
        <v>0</v>
      </c>
      <c r="V354" s="169">
        <v>0</v>
      </c>
    </row>
    <row r="355" spans="2:22" outlineLevel="2" x14ac:dyDescent="0.2">
      <c r="B355" s="58" t="s">
        <v>113</v>
      </c>
      <c r="C355" s="150">
        <v>663428.56999999995</v>
      </c>
      <c r="D355" s="146">
        <v>3220</v>
      </c>
      <c r="E355" s="56" t="str">
        <f t="shared" si="15"/>
        <v>32200000</v>
      </c>
      <c r="F355" s="163" t="str">
        <f t="shared" si="12"/>
        <v>32200000</v>
      </c>
      <c r="G355" s="165">
        <v>663428.56999999995</v>
      </c>
      <c r="H355" s="166">
        <v>1</v>
      </c>
      <c r="I355" s="148">
        <f t="shared" si="14"/>
        <v>0</v>
      </c>
      <c r="J355" s="1">
        <v>0</v>
      </c>
      <c r="K355" s="166">
        <v>0</v>
      </c>
      <c r="L355" s="148">
        <f t="shared" si="13"/>
        <v>0</v>
      </c>
      <c r="M355" s="1">
        <v>0</v>
      </c>
      <c r="N355" s="167">
        <v>0</v>
      </c>
      <c r="O355" s="1">
        <v>0</v>
      </c>
      <c r="P355" s="168">
        <v>0</v>
      </c>
      <c r="Q355" s="1">
        <v>663428.56999999995</v>
      </c>
      <c r="R355" s="168">
        <v>1</v>
      </c>
      <c r="S355" s="1">
        <v>0</v>
      </c>
      <c r="T355" s="168">
        <v>0</v>
      </c>
      <c r="U355" s="1">
        <v>0</v>
      </c>
      <c r="V355" s="169">
        <v>0</v>
      </c>
    </row>
    <row r="356" spans="2:22" outlineLevel="2" x14ac:dyDescent="0.2">
      <c r="B356" s="58" t="s">
        <v>113</v>
      </c>
      <c r="C356" s="150">
        <v>1631506.29</v>
      </c>
      <c r="D356" s="146">
        <v>3235</v>
      </c>
      <c r="E356" s="56" t="str">
        <f t="shared" si="15"/>
        <v>32350000</v>
      </c>
      <c r="F356" s="163" t="str">
        <f t="shared" si="12"/>
        <v>32350000</v>
      </c>
      <c r="G356" s="165">
        <v>1631506.29</v>
      </c>
      <c r="H356" s="166">
        <v>1</v>
      </c>
      <c r="I356" s="148">
        <f t="shared" si="14"/>
        <v>0</v>
      </c>
      <c r="J356" s="1">
        <v>0</v>
      </c>
      <c r="K356" s="166">
        <v>0</v>
      </c>
      <c r="L356" s="148">
        <f t="shared" si="13"/>
        <v>0</v>
      </c>
      <c r="M356" s="1">
        <v>0</v>
      </c>
      <c r="N356" s="167">
        <v>0</v>
      </c>
      <c r="O356" s="1">
        <v>0</v>
      </c>
      <c r="P356" s="168">
        <v>0</v>
      </c>
      <c r="Q356" s="1">
        <v>1631506.29</v>
      </c>
      <c r="R356" s="168">
        <v>1</v>
      </c>
      <c r="S356" s="1">
        <v>0</v>
      </c>
      <c r="T356" s="168">
        <v>0</v>
      </c>
      <c r="U356" s="1">
        <v>0</v>
      </c>
      <c r="V356" s="169">
        <v>0</v>
      </c>
    </row>
    <row r="357" spans="2:22" outlineLevel="2" x14ac:dyDescent="0.2">
      <c r="B357" s="58" t="s">
        <v>113</v>
      </c>
      <c r="C357" s="150">
        <v>356571.43</v>
      </c>
      <c r="D357" s="146">
        <v>3311</v>
      </c>
      <c r="E357" s="56" t="str">
        <f t="shared" si="15"/>
        <v>33110000</v>
      </c>
      <c r="F357" s="163" t="str">
        <f t="shared" si="12"/>
        <v>33110000</v>
      </c>
      <c r="G357" s="165">
        <v>356571.43</v>
      </c>
      <c r="H357" s="166">
        <v>1</v>
      </c>
      <c r="I357" s="148">
        <f t="shared" si="14"/>
        <v>0</v>
      </c>
      <c r="J357" s="1">
        <v>0</v>
      </c>
      <c r="K357" s="166">
        <v>0</v>
      </c>
      <c r="L357" s="148">
        <f t="shared" si="13"/>
        <v>0</v>
      </c>
      <c r="M357" s="1">
        <v>0</v>
      </c>
      <c r="N357" s="167">
        <v>0</v>
      </c>
      <c r="O357" s="1">
        <v>0</v>
      </c>
      <c r="P357" s="168">
        <v>0</v>
      </c>
      <c r="Q357" s="1">
        <v>356571.43</v>
      </c>
      <c r="R357" s="168">
        <v>1</v>
      </c>
      <c r="S357" s="1">
        <v>0</v>
      </c>
      <c r="T357" s="168">
        <v>0</v>
      </c>
      <c r="U357" s="1">
        <v>0</v>
      </c>
      <c r="V357" s="169">
        <v>0</v>
      </c>
    </row>
    <row r="358" spans="2:22" outlineLevel="2" x14ac:dyDescent="0.2">
      <c r="B358" s="58" t="s">
        <v>113</v>
      </c>
      <c r="C358" s="150">
        <v>287233.91999999998</v>
      </c>
      <c r="D358" s="146">
        <v>3315</v>
      </c>
      <c r="E358" s="56" t="str">
        <f t="shared" si="15"/>
        <v>33150000</v>
      </c>
      <c r="F358" s="163" t="str">
        <f t="shared" si="12"/>
        <v>33150000</v>
      </c>
      <c r="G358" s="165">
        <v>287233.91999999998</v>
      </c>
      <c r="H358" s="166">
        <v>1</v>
      </c>
      <c r="I358" s="148">
        <f t="shared" si="14"/>
        <v>0</v>
      </c>
      <c r="J358" s="1">
        <v>0</v>
      </c>
      <c r="K358" s="166">
        <v>0</v>
      </c>
      <c r="L358" s="148">
        <f t="shared" si="13"/>
        <v>0</v>
      </c>
      <c r="M358" s="1">
        <v>0</v>
      </c>
      <c r="N358" s="167">
        <v>0</v>
      </c>
      <c r="O358" s="1">
        <v>0</v>
      </c>
      <c r="P358" s="168">
        <v>0</v>
      </c>
      <c r="Q358" s="1">
        <v>287233.91999999998</v>
      </c>
      <c r="R358" s="168">
        <v>1</v>
      </c>
      <c r="S358" s="1">
        <v>0</v>
      </c>
      <c r="T358" s="168">
        <v>0</v>
      </c>
      <c r="U358" s="1">
        <v>0</v>
      </c>
      <c r="V358" s="169">
        <v>0</v>
      </c>
    </row>
    <row r="359" spans="2:22" outlineLevel="2" x14ac:dyDescent="0.2">
      <c r="B359" s="58" t="s">
        <v>113</v>
      </c>
      <c r="C359" s="150">
        <v>1217714.29</v>
      </c>
      <c r="D359" s="146">
        <v>3851</v>
      </c>
      <c r="E359" s="56" t="str">
        <f t="shared" si="15"/>
        <v>38510000</v>
      </c>
      <c r="F359" s="163" t="str">
        <f t="shared" si="12"/>
        <v>38510000</v>
      </c>
      <c r="G359" s="165">
        <v>1217714.29</v>
      </c>
      <c r="H359" s="166">
        <v>1</v>
      </c>
      <c r="I359" s="148">
        <f t="shared" si="14"/>
        <v>0</v>
      </c>
      <c r="J359" s="1">
        <v>0</v>
      </c>
      <c r="K359" s="166">
        <v>0</v>
      </c>
      <c r="L359" s="148">
        <f t="shared" si="13"/>
        <v>0</v>
      </c>
      <c r="M359" s="1">
        <v>0</v>
      </c>
      <c r="N359" s="167">
        <v>0</v>
      </c>
      <c r="O359" s="1">
        <v>1217714.29</v>
      </c>
      <c r="P359" s="168">
        <v>1</v>
      </c>
      <c r="Q359" s="1">
        <v>0</v>
      </c>
      <c r="R359" s="168">
        <v>0</v>
      </c>
      <c r="S359" s="1">
        <v>0</v>
      </c>
      <c r="T359" s="168">
        <v>0</v>
      </c>
      <c r="U359" s="1">
        <v>0</v>
      </c>
      <c r="V359" s="169">
        <v>0</v>
      </c>
    </row>
    <row r="360" spans="2:22" outlineLevel="2" x14ac:dyDescent="0.2">
      <c r="B360" s="58" t="s">
        <v>113</v>
      </c>
      <c r="C360" s="150">
        <v>288000</v>
      </c>
      <c r="D360" s="146">
        <v>3853</v>
      </c>
      <c r="E360" s="56" t="str">
        <f t="shared" si="15"/>
        <v>38530000</v>
      </c>
      <c r="F360" s="163" t="str">
        <f t="shared" si="12"/>
        <v>38530000</v>
      </c>
      <c r="G360" s="165">
        <v>288000</v>
      </c>
      <c r="H360" s="166">
        <v>1</v>
      </c>
      <c r="I360" s="148">
        <f t="shared" si="14"/>
        <v>0</v>
      </c>
      <c r="J360" s="1">
        <v>0</v>
      </c>
      <c r="K360" s="166">
        <v>0</v>
      </c>
      <c r="L360" s="148">
        <f t="shared" si="13"/>
        <v>0</v>
      </c>
      <c r="M360" s="1">
        <v>0</v>
      </c>
      <c r="N360" s="167">
        <v>0</v>
      </c>
      <c r="O360" s="1">
        <v>0</v>
      </c>
      <c r="P360" s="168">
        <v>0</v>
      </c>
      <c r="Q360" s="1">
        <v>288000</v>
      </c>
      <c r="R360" s="168">
        <v>1</v>
      </c>
      <c r="S360" s="1">
        <v>0</v>
      </c>
      <c r="T360" s="168">
        <v>0</v>
      </c>
      <c r="U360" s="1">
        <v>0</v>
      </c>
      <c r="V360" s="169">
        <v>0</v>
      </c>
    </row>
    <row r="361" spans="2:22" outlineLevel="2" x14ac:dyDescent="0.2">
      <c r="B361" s="58" t="s">
        <v>113</v>
      </c>
      <c r="C361" s="150">
        <v>747428.57</v>
      </c>
      <c r="D361" s="146">
        <v>3862</v>
      </c>
      <c r="E361" s="56" t="str">
        <f t="shared" si="15"/>
        <v>38620000</v>
      </c>
      <c r="F361" s="163" t="str">
        <f t="shared" si="12"/>
        <v>38620000</v>
      </c>
      <c r="G361" s="165">
        <v>747428.57</v>
      </c>
      <c r="H361" s="166">
        <v>1</v>
      </c>
      <c r="I361" s="148">
        <f t="shared" si="14"/>
        <v>0</v>
      </c>
      <c r="J361" s="1">
        <v>0</v>
      </c>
      <c r="K361" s="166">
        <v>0</v>
      </c>
      <c r="L361" s="148">
        <f t="shared" si="13"/>
        <v>0</v>
      </c>
      <c r="M361" s="1">
        <v>0</v>
      </c>
      <c r="N361" s="167">
        <v>0</v>
      </c>
      <c r="O361" s="1">
        <v>0</v>
      </c>
      <c r="P361" s="168">
        <v>0</v>
      </c>
      <c r="Q361" s="1">
        <v>0</v>
      </c>
      <c r="R361" s="168">
        <v>0</v>
      </c>
      <c r="S361" s="1">
        <v>0</v>
      </c>
      <c r="T361" s="168">
        <v>0</v>
      </c>
      <c r="U361" s="1">
        <v>747428.57</v>
      </c>
      <c r="V361" s="169">
        <v>1</v>
      </c>
    </row>
    <row r="362" spans="2:22" outlineLevel="2" x14ac:dyDescent="0.2">
      <c r="B362" s="58" t="s">
        <v>113</v>
      </c>
      <c r="C362" s="150">
        <v>1130914.29</v>
      </c>
      <c r="D362" s="146">
        <v>3863</v>
      </c>
      <c r="E362" s="56" t="str">
        <f t="shared" si="15"/>
        <v>38630000</v>
      </c>
      <c r="F362" s="163" t="str">
        <f t="shared" si="12"/>
        <v>38630000</v>
      </c>
      <c r="G362" s="165">
        <v>1130914.29</v>
      </c>
      <c r="H362" s="166">
        <v>1</v>
      </c>
      <c r="I362" s="148">
        <f t="shared" si="14"/>
        <v>0</v>
      </c>
      <c r="J362" s="1">
        <v>0</v>
      </c>
      <c r="K362" s="166">
        <v>0</v>
      </c>
      <c r="L362" s="148">
        <f t="shared" si="13"/>
        <v>0</v>
      </c>
      <c r="M362" s="1">
        <v>0</v>
      </c>
      <c r="N362" s="167">
        <v>0</v>
      </c>
      <c r="O362" s="1">
        <v>0</v>
      </c>
      <c r="P362" s="168">
        <v>0</v>
      </c>
      <c r="Q362" s="1">
        <v>1130914.29</v>
      </c>
      <c r="R362" s="168">
        <v>1</v>
      </c>
      <c r="S362" s="1">
        <v>0</v>
      </c>
      <c r="T362" s="168">
        <v>0</v>
      </c>
      <c r="U362" s="1">
        <v>0</v>
      </c>
      <c r="V362" s="169">
        <v>0</v>
      </c>
    </row>
    <row r="363" spans="2:22" outlineLevel="2" x14ac:dyDescent="0.2">
      <c r="B363" s="58" t="s">
        <v>113</v>
      </c>
      <c r="C363" s="150">
        <v>672000</v>
      </c>
      <c r="D363" s="146">
        <v>3881</v>
      </c>
      <c r="E363" s="56" t="str">
        <f t="shared" si="15"/>
        <v>38810000</v>
      </c>
      <c r="F363" s="163" t="str">
        <f t="shared" si="12"/>
        <v>38810000</v>
      </c>
      <c r="G363" s="165">
        <v>672000</v>
      </c>
      <c r="H363" s="166">
        <v>1</v>
      </c>
      <c r="I363" s="148">
        <f t="shared" si="14"/>
        <v>0</v>
      </c>
      <c r="J363" s="1">
        <v>0</v>
      </c>
      <c r="K363" s="166">
        <v>0</v>
      </c>
      <c r="L363" s="148">
        <f t="shared" si="13"/>
        <v>0</v>
      </c>
      <c r="M363" s="1">
        <v>0</v>
      </c>
      <c r="N363" s="167">
        <v>0</v>
      </c>
      <c r="O363" s="1">
        <v>0</v>
      </c>
      <c r="P363" s="168">
        <v>0</v>
      </c>
      <c r="Q363" s="1">
        <v>672000</v>
      </c>
      <c r="R363" s="168">
        <v>1</v>
      </c>
      <c r="S363" s="1">
        <v>0</v>
      </c>
      <c r="T363" s="168">
        <v>0</v>
      </c>
      <c r="U363" s="1">
        <v>0</v>
      </c>
      <c r="V363" s="169">
        <v>0</v>
      </c>
    </row>
    <row r="364" spans="2:22" outlineLevel="2" x14ac:dyDescent="0.2">
      <c r="B364" s="58" t="s">
        <v>113</v>
      </c>
      <c r="C364" s="150">
        <v>171720</v>
      </c>
      <c r="D364" s="146">
        <v>4290</v>
      </c>
      <c r="E364" s="56" t="str">
        <f t="shared" si="15"/>
        <v>42900000</v>
      </c>
      <c r="F364" s="163" t="str">
        <f t="shared" si="12"/>
        <v>42900000</v>
      </c>
      <c r="G364" s="165">
        <v>171720</v>
      </c>
      <c r="H364" s="166">
        <v>1</v>
      </c>
      <c r="I364" s="148">
        <f t="shared" si="14"/>
        <v>0</v>
      </c>
      <c r="J364" s="1">
        <v>0</v>
      </c>
      <c r="K364" s="166">
        <v>0</v>
      </c>
      <c r="L364" s="148">
        <f t="shared" si="13"/>
        <v>0</v>
      </c>
      <c r="M364" s="1">
        <v>0</v>
      </c>
      <c r="N364" s="167">
        <v>0</v>
      </c>
      <c r="O364" s="1">
        <v>171720</v>
      </c>
      <c r="P364" s="168">
        <v>1</v>
      </c>
      <c r="Q364" s="1">
        <v>0</v>
      </c>
      <c r="R364" s="168">
        <v>0</v>
      </c>
      <c r="S364" s="1">
        <v>0</v>
      </c>
      <c r="T364" s="168">
        <v>0</v>
      </c>
      <c r="U364" s="1">
        <v>0</v>
      </c>
      <c r="V364" s="169">
        <v>0</v>
      </c>
    </row>
    <row r="365" spans="2:22" outlineLevel="2" x14ac:dyDescent="0.2">
      <c r="B365" s="58" t="s">
        <v>113</v>
      </c>
      <c r="C365" s="150">
        <v>376685.71</v>
      </c>
      <c r="D365" s="146">
        <v>4298</v>
      </c>
      <c r="E365" s="56" t="str">
        <f t="shared" si="15"/>
        <v>42980000</v>
      </c>
      <c r="F365" s="163" t="str">
        <f t="shared" si="12"/>
        <v>42980000</v>
      </c>
      <c r="G365" s="165">
        <v>376685.71</v>
      </c>
      <c r="H365" s="166">
        <v>1</v>
      </c>
      <c r="I365" s="148">
        <f t="shared" si="14"/>
        <v>0</v>
      </c>
      <c r="J365" s="1">
        <v>0</v>
      </c>
      <c r="K365" s="166">
        <v>0</v>
      </c>
      <c r="L365" s="148">
        <f t="shared" si="13"/>
        <v>0</v>
      </c>
      <c r="M365" s="1">
        <v>0</v>
      </c>
      <c r="N365" s="167">
        <v>0</v>
      </c>
      <c r="O365" s="1">
        <v>376685.71</v>
      </c>
      <c r="P365" s="168">
        <v>1</v>
      </c>
      <c r="Q365" s="1">
        <v>0</v>
      </c>
      <c r="R365" s="168">
        <v>0</v>
      </c>
      <c r="S365" s="1">
        <v>0</v>
      </c>
      <c r="T365" s="168">
        <v>0</v>
      </c>
      <c r="U365" s="1">
        <v>0</v>
      </c>
      <c r="V365" s="169">
        <v>0</v>
      </c>
    </row>
    <row r="366" spans="2:22" outlineLevel="2" x14ac:dyDescent="0.2">
      <c r="B366" s="58" t="s">
        <v>113</v>
      </c>
      <c r="C366" s="150">
        <v>228571.43</v>
      </c>
      <c r="D366" s="146">
        <v>4453</v>
      </c>
      <c r="E366" s="56" t="str">
        <f t="shared" si="15"/>
        <v>44530000</v>
      </c>
      <c r="F366" s="163" t="str">
        <f t="shared" si="12"/>
        <v>44530000</v>
      </c>
      <c r="G366" s="165">
        <v>228571.43</v>
      </c>
      <c r="H366" s="166">
        <v>1</v>
      </c>
      <c r="I366" s="148">
        <f t="shared" si="14"/>
        <v>0</v>
      </c>
      <c r="J366" s="1">
        <v>0</v>
      </c>
      <c r="K366" s="166">
        <v>0</v>
      </c>
      <c r="L366" s="148">
        <f t="shared" si="13"/>
        <v>0</v>
      </c>
      <c r="M366" s="1">
        <v>0</v>
      </c>
      <c r="N366" s="167">
        <v>0</v>
      </c>
      <c r="O366" s="1">
        <v>0</v>
      </c>
      <c r="P366" s="168">
        <v>0</v>
      </c>
      <c r="Q366" s="1">
        <v>0</v>
      </c>
      <c r="R366" s="168">
        <v>0</v>
      </c>
      <c r="S366" s="1">
        <v>0</v>
      </c>
      <c r="T366" s="168">
        <v>0</v>
      </c>
      <c r="U366" s="1">
        <v>228571.43</v>
      </c>
      <c r="V366" s="169">
        <v>1</v>
      </c>
    </row>
    <row r="367" spans="2:22" outlineLevel="2" x14ac:dyDescent="0.2">
      <c r="B367" s="58" t="s">
        <v>113</v>
      </c>
      <c r="C367" s="150">
        <v>166894.63</v>
      </c>
      <c r="D367" s="146">
        <v>4810</v>
      </c>
      <c r="E367" s="56" t="str">
        <f t="shared" si="15"/>
        <v>48100000</v>
      </c>
      <c r="F367" s="163">
        <f t="shared" si="12"/>
        <v>0</v>
      </c>
      <c r="G367" s="165">
        <v>0</v>
      </c>
      <c r="H367" s="166">
        <v>0</v>
      </c>
      <c r="I367" s="148" t="str">
        <f t="shared" si="14"/>
        <v>48100000</v>
      </c>
      <c r="J367" s="1">
        <v>166894.63</v>
      </c>
      <c r="K367" s="166">
        <v>1</v>
      </c>
      <c r="L367" s="148">
        <f t="shared" si="13"/>
        <v>0</v>
      </c>
      <c r="M367" s="1">
        <v>0</v>
      </c>
      <c r="N367" s="167">
        <v>0</v>
      </c>
      <c r="O367" s="1">
        <v>166894.63</v>
      </c>
      <c r="P367" s="168">
        <v>1</v>
      </c>
      <c r="Q367" s="1">
        <v>0</v>
      </c>
      <c r="R367" s="168">
        <v>0</v>
      </c>
      <c r="S367" s="1">
        <v>0</v>
      </c>
      <c r="T367" s="168">
        <v>0</v>
      </c>
      <c r="U367" s="1">
        <v>0</v>
      </c>
      <c r="V367" s="169">
        <v>0</v>
      </c>
    </row>
    <row r="368" spans="2:22" outlineLevel="2" x14ac:dyDescent="0.2">
      <c r="B368" s="58" t="s">
        <v>113</v>
      </c>
      <c r="C368" s="150">
        <v>466704.57</v>
      </c>
      <c r="D368" s="146">
        <v>4818</v>
      </c>
      <c r="E368" s="176">
        <v>48180000</v>
      </c>
      <c r="F368" s="163">
        <v>48180000</v>
      </c>
      <c r="G368" s="165">
        <v>466704.57</v>
      </c>
      <c r="H368" s="166">
        <v>1</v>
      </c>
      <c r="I368" s="148">
        <v>0</v>
      </c>
      <c r="J368" s="1">
        <v>0</v>
      </c>
      <c r="K368" s="166">
        <v>0</v>
      </c>
      <c r="L368" s="148">
        <v>0</v>
      </c>
      <c r="M368" s="1">
        <v>0</v>
      </c>
      <c r="N368" s="167">
        <v>0</v>
      </c>
      <c r="O368" s="1">
        <v>466704.57</v>
      </c>
      <c r="P368" s="168">
        <v>1</v>
      </c>
      <c r="Q368" s="1">
        <v>0</v>
      </c>
      <c r="R368" s="168">
        <v>0</v>
      </c>
      <c r="S368" s="1">
        <v>0</v>
      </c>
      <c r="T368" s="168">
        <v>0</v>
      </c>
      <c r="U368" s="1">
        <v>0</v>
      </c>
      <c r="V368" s="169">
        <v>0</v>
      </c>
    </row>
    <row r="369" spans="2:22" outlineLevel="2" x14ac:dyDescent="0.2">
      <c r="B369" s="170"/>
      <c r="C369" s="171"/>
      <c r="D369" s="153"/>
      <c r="E369" s="154"/>
      <c r="F369" s="155"/>
      <c r="G369" s="156"/>
      <c r="H369" s="157"/>
      <c r="I369" s="158"/>
      <c r="J369" s="159"/>
      <c r="K369" s="157"/>
      <c r="L369" s="158"/>
      <c r="M369" s="159"/>
      <c r="N369" s="160"/>
      <c r="O369" s="159"/>
      <c r="P369" s="161"/>
      <c r="Q369" s="159"/>
      <c r="R369" s="161"/>
      <c r="S369" s="159"/>
      <c r="T369" s="161"/>
      <c r="U369" s="159"/>
      <c r="V369" s="162"/>
    </row>
    <row r="370" spans="2:22" ht="24.75" customHeight="1" outlineLevel="1" x14ac:dyDescent="0.2">
      <c r="B370" s="55" t="s">
        <v>114</v>
      </c>
      <c r="C370" s="145">
        <f>SUBTOTAL(9,C371:C380)</f>
        <v>4546045.25</v>
      </c>
      <c r="D370" s="146"/>
      <c r="E370" s="56"/>
      <c r="F370" s="163"/>
      <c r="G370" s="165"/>
      <c r="H370" s="166"/>
      <c r="I370" s="148"/>
      <c r="J370" s="1"/>
      <c r="K370" s="166"/>
      <c r="L370" s="148"/>
      <c r="M370" s="1"/>
      <c r="N370" s="167"/>
      <c r="O370" s="1"/>
      <c r="P370" s="168"/>
      <c r="Q370" s="1"/>
      <c r="R370" s="168"/>
      <c r="S370" s="1"/>
      <c r="T370" s="168"/>
      <c r="U370" s="1"/>
      <c r="V370" s="169"/>
    </row>
    <row r="371" spans="2:22" outlineLevel="2" x14ac:dyDescent="0.2">
      <c r="B371" s="58" t="s">
        <v>114</v>
      </c>
      <c r="C371" s="150">
        <v>119586.87</v>
      </c>
      <c r="D371" s="146">
        <v>3311</v>
      </c>
      <c r="E371" s="56" t="str">
        <f t="shared" ref="E371:E434" si="16">D371 &amp; E$9</f>
        <v>33110000</v>
      </c>
      <c r="F371" s="163" t="str">
        <f t="shared" si="12"/>
        <v>33110000</v>
      </c>
      <c r="G371" s="165">
        <v>119586.87</v>
      </c>
      <c r="H371" s="166">
        <v>1</v>
      </c>
      <c r="I371" s="148">
        <f t="shared" si="14"/>
        <v>0</v>
      </c>
      <c r="J371" s="1">
        <v>0</v>
      </c>
      <c r="K371" s="166">
        <v>0</v>
      </c>
      <c r="L371" s="148">
        <f t="shared" si="13"/>
        <v>0</v>
      </c>
      <c r="M371" s="1">
        <v>0</v>
      </c>
      <c r="N371" s="167">
        <v>0</v>
      </c>
      <c r="O371" s="1">
        <v>0</v>
      </c>
      <c r="P371" s="168">
        <v>0</v>
      </c>
      <c r="Q371" s="1">
        <v>119586.87</v>
      </c>
      <c r="R371" s="168">
        <v>1</v>
      </c>
      <c r="S371" s="1">
        <v>0</v>
      </c>
      <c r="T371" s="168">
        <v>0</v>
      </c>
      <c r="U371" s="1">
        <v>0</v>
      </c>
      <c r="V371" s="169">
        <v>0</v>
      </c>
    </row>
    <row r="372" spans="2:22" outlineLevel="2" x14ac:dyDescent="0.2">
      <c r="B372" s="58" t="s">
        <v>114</v>
      </c>
      <c r="C372" s="150">
        <v>595186.29</v>
      </c>
      <c r="D372" s="146">
        <v>3843</v>
      </c>
      <c r="E372" s="56" t="str">
        <f t="shared" si="16"/>
        <v>38430000</v>
      </c>
      <c r="F372" s="163" t="str">
        <f t="shared" si="12"/>
        <v>38430000</v>
      </c>
      <c r="G372" s="165">
        <v>595186.29</v>
      </c>
      <c r="H372" s="166">
        <v>2</v>
      </c>
      <c r="I372" s="148">
        <f t="shared" si="14"/>
        <v>0</v>
      </c>
      <c r="J372" s="1">
        <v>0</v>
      </c>
      <c r="K372" s="166">
        <v>0</v>
      </c>
      <c r="L372" s="148">
        <f t="shared" si="13"/>
        <v>0</v>
      </c>
      <c r="M372" s="1">
        <v>0</v>
      </c>
      <c r="N372" s="167">
        <v>0</v>
      </c>
      <c r="O372" s="1">
        <v>145714.29</v>
      </c>
      <c r="P372" s="168">
        <v>1</v>
      </c>
      <c r="Q372" s="1">
        <v>449472</v>
      </c>
      <c r="R372" s="168">
        <v>1</v>
      </c>
      <c r="S372" s="1">
        <v>0</v>
      </c>
      <c r="T372" s="168">
        <v>0</v>
      </c>
      <c r="U372" s="1">
        <v>0</v>
      </c>
      <c r="V372" s="169">
        <v>0</v>
      </c>
    </row>
    <row r="373" spans="2:22" outlineLevel="2" x14ac:dyDescent="0.2">
      <c r="B373" s="58" t="s">
        <v>114</v>
      </c>
      <c r="C373" s="150">
        <v>1132372.1100000001</v>
      </c>
      <c r="D373" s="146">
        <v>3851</v>
      </c>
      <c r="E373" s="56" t="str">
        <f t="shared" si="16"/>
        <v>38510000</v>
      </c>
      <c r="F373" s="163" t="str">
        <f t="shared" si="12"/>
        <v>38510000</v>
      </c>
      <c r="G373" s="165">
        <v>1132372.1100000001</v>
      </c>
      <c r="H373" s="166">
        <v>1</v>
      </c>
      <c r="I373" s="148">
        <f t="shared" si="14"/>
        <v>0</v>
      </c>
      <c r="J373" s="1">
        <v>0</v>
      </c>
      <c r="K373" s="166">
        <v>0</v>
      </c>
      <c r="L373" s="148">
        <f t="shared" si="13"/>
        <v>0</v>
      </c>
      <c r="M373" s="1">
        <v>0</v>
      </c>
      <c r="N373" s="167">
        <v>0</v>
      </c>
      <c r="O373" s="1">
        <v>1132372.1100000001</v>
      </c>
      <c r="P373" s="168">
        <v>1</v>
      </c>
      <c r="Q373" s="1">
        <v>0</v>
      </c>
      <c r="R373" s="168">
        <v>0</v>
      </c>
      <c r="S373" s="1">
        <v>0</v>
      </c>
      <c r="T373" s="168">
        <v>0</v>
      </c>
      <c r="U373" s="1">
        <v>0</v>
      </c>
      <c r="V373" s="169">
        <v>0</v>
      </c>
    </row>
    <row r="374" spans="2:22" outlineLevel="2" x14ac:dyDescent="0.2">
      <c r="B374" s="58" t="s">
        <v>114</v>
      </c>
      <c r="C374" s="150">
        <v>293661.94</v>
      </c>
      <c r="D374" s="146">
        <v>4260</v>
      </c>
      <c r="E374" s="56" t="str">
        <f t="shared" si="16"/>
        <v>42600000</v>
      </c>
      <c r="F374" s="163" t="str">
        <f t="shared" si="12"/>
        <v>42600000</v>
      </c>
      <c r="G374" s="165">
        <v>293661.94</v>
      </c>
      <c r="H374" s="166">
        <v>1</v>
      </c>
      <c r="I374" s="148">
        <f t="shared" si="14"/>
        <v>0</v>
      </c>
      <c r="J374" s="1">
        <v>0</v>
      </c>
      <c r="K374" s="166">
        <v>0</v>
      </c>
      <c r="L374" s="148">
        <f t="shared" si="13"/>
        <v>0</v>
      </c>
      <c r="M374" s="1">
        <v>0</v>
      </c>
      <c r="N374" s="167">
        <v>0</v>
      </c>
      <c r="O374" s="1">
        <v>293661.94</v>
      </c>
      <c r="P374" s="168">
        <v>1</v>
      </c>
      <c r="Q374" s="1">
        <v>0</v>
      </c>
      <c r="R374" s="168">
        <v>0</v>
      </c>
      <c r="S374" s="1">
        <v>0</v>
      </c>
      <c r="T374" s="168">
        <v>0</v>
      </c>
      <c r="U374" s="1">
        <v>0</v>
      </c>
      <c r="V374" s="169">
        <v>0</v>
      </c>
    </row>
    <row r="375" spans="2:22" outlineLevel="2" x14ac:dyDescent="0.2">
      <c r="B375" s="58" t="s">
        <v>114</v>
      </c>
      <c r="C375" s="150">
        <v>803057.14</v>
      </c>
      <c r="D375" s="146">
        <v>4290</v>
      </c>
      <c r="E375" s="56" t="str">
        <f t="shared" si="16"/>
        <v>42900000</v>
      </c>
      <c r="F375" s="163" t="str">
        <f t="shared" si="12"/>
        <v>42900000</v>
      </c>
      <c r="G375" s="165">
        <v>803057.14</v>
      </c>
      <c r="H375" s="166">
        <v>1</v>
      </c>
      <c r="I375" s="148">
        <f t="shared" si="14"/>
        <v>0</v>
      </c>
      <c r="J375" s="1">
        <v>0</v>
      </c>
      <c r="K375" s="166">
        <v>0</v>
      </c>
      <c r="L375" s="148">
        <f t="shared" si="13"/>
        <v>0</v>
      </c>
      <c r="M375" s="1">
        <v>0</v>
      </c>
      <c r="N375" s="167">
        <v>0</v>
      </c>
      <c r="O375" s="1">
        <v>0</v>
      </c>
      <c r="P375" s="168">
        <v>0</v>
      </c>
      <c r="Q375" s="1">
        <v>803057.14</v>
      </c>
      <c r="R375" s="168">
        <v>1</v>
      </c>
      <c r="S375" s="1">
        <v>0</v>
      </c>
      <c r="T375" s="168">
        <v>0</v>
      </c>
      <c r="U375" s="1">
        <v>0</v>
      </c>
      <c r="V375" s="169">
        <v>0</v>
      </c>
    </row>
    <row r="376" spans="2:22" outlineLevel="2" x14ac:dyDescent="0.2">
      <c r="B376" s="58" t="s">
        <v>114</v>
      </c>
      <c r="C376" s="150">
        <v>199813.89</v>
      </c>
      <c r="D376" s="146">
        <v>4299</v>
      </c>
      <c r="E376" s="56" t="str">
        <f t="shared" si="16"/>
        <v>42990000</v>
      </c>
      <c r="F376" s="163" t="str">
        <f t="shared" si="12"/>
        <v>42990000</v>
      </c>
      <c r="G376" s="165">
        <v>199813.89</v>
      </c>
      <c r="H376" s="166">
        <v>1</v>
      </c>
      <c r="I376" s="148">
        <f t="shared" si="14"/>
        <v>0</v>
      </c>
      <c r="J376" s="1">
        <v>0</v>
      </c>
      <c r="K376" s="166">
        <v>0</v>
      </c>
      <c r="L376" s="148">
        <f t="shared" si="13"/>
        <v>0</v>
      </c>
      <c r="M376" s="1">
        <v>0</v>
      </c>
      <c r="N376" s="167">
        <v>0</v>
      </c>
      <c r="O376" s="1">
        <v>0</v>
      </c>
      <c r="P376" s="168">
        <v>0</v>
      </c>
      <c r="Q376" s="1">
        <v>0</v>
      </c>
      <c r="R376" s="168">
        <v>0</v>
      </c>
      <c r="S376" s="1">
        <v>199813.89</v>
      </c>
      <c r="T376" s="168">
        <v>1</v>
      </c>
      <c r="U376" s="1">
        <v>0</v>
      </c>
      <c r="V376" s="169">
        <v>0</v>
      </c>
    </row>
    <row r="377" spans="2:22" outlineLevel="2" x14ac:dyDescent="0.2">
      <c r="B377" s="58" t="s">
        <v>114</v>
      </c>
      <c r="C377" s="150">
        <v>670811</v>
      </c>
      <c r="D377" s="146">
        <v>4500</v>
      </c>
      <c r="E377" s="56" t="str">
        <f t="shared" si="16"/>
        <v>45000000</v>
      </c>
      <c r="F377" s="163">
        <f t="shared" si="12"/>
        <v>0</v>
      </c>
      <c r="G377" s="165">
        <v>0</v>
      </c>
      <c r="H377" s="166">
        <v>0</v>
      </c>
      <c r="I377" s="148">
        <f t="shared" si="14"/>
        <v>0</v>
      </c>
      <c r="J377" s="1">
        <v>0</v>
      </c>
      <c r="K377" s="166">
        <v>0</v>
      </c>
      <c r="L377" s="148" t="str">
        <f t="shared" si="13"/>
        <v>45000000</v>
      </c>
      <c r="M377" s="1">
        <v>670811</v>
      </c>
      <c r="N377" s="167">
        <v>6</v>
      </c>
      <c r="O377" s="1">
        <v>670811</v>
      </c>
      <c r="P377" s="168">
        <v>6</v>
      </c>
      <c r="Q377" s="1">
        <v>0</v>
      </c>
      <c r="R377" s="168">
        <v>0</v>
      </c>
      <c r="S377" s="1">
        <v>0</v>
      </c>
      <c r="T377" s="168">
        <v>0</v>
      </c>
      <c r="U377" s="1">
        <v>0</v>
      </c>
      <c r="V377" s="169">
        <v>0</v>
      </c>
    </row>
    <row r="378" spans="2:22" outlineLevel="2" x14ac:dyDescent="0.2">
      <c r="B378" s="58" t="s">
        <v>114</v>
      </c>
      <c r="C378" s="150">
        <v>421354.29</v>
      </c>
      <c r="D378" s="146">
        <v>4535</v>
      </c>
      <c r="E378" s="56" t="str">
        <f t="shared" si="16"/>
        <v>45350000</v>
      </c>
      <c r="F378" s="163">
        <f t="shared" si="12"/>
        <v>0</v>
      </c>
      <c r="G378" s="165">
        <v>0</v>
      </c>
      <c r="H378" s="166">
        <v>0</v>
      </c>
      <c r="I378" s="148">
        <f t="shared" si="14"/>
        <v>0</v>
      </c>
      <c r="J378" s="1">
        <v>0</v>
      </c>
      <c r="K378" s="166">
        <v>0</v>
      </c>
      <c r="L378" s="148" t="str">
        <f t="shared" si="13"/>
        <v>45350000</v>
      </c>
      <c r="M378" s="1">
        <v>421354.29</v>
      </c>
      <c r="N378" s="167">
        <v>1</v>
      </c>
      <c r="O378" s="1">
        <v>421354.29</v>
      </c>
      <c r="P378" s="168">
        <v>1</v>
      </c>
      <c r="Q378" s="1">
        <v>0</v>
      </c>
      <c r="R378" s="168">
        <v>0</v>
      </c>
      <c r="S378" s="1">
        <v>0</v>
      </c>
      <c r="T378" s="168">
        <v>0</v>
      </c>
      <c r="U378" s="1">
        <v>0</v>
      </c>
      <c r="V378" s="169">
        <v>0</v>
      </c>
    </row>
    <row r="379" spans="2:22" outlineLevel="2" x14ac:dyDescent="0.2">
      <c r="B379" s="58" t="s">
        <v>114</v>
      </c>
      <c r="C379" s="150">
        <v>281630.28999999998</v>
      </c>
      <c r="D379" s="146">
        <v>5190</v>
      </c>
      <c r="E379" s="56" t="str">
        <f t="shared" si="16"/>
        <v>51900000</v>
      </c>
      <c r="F379" s="163">
        <f t="shared" si="12"/>
        <v>0</v>
      </c>
      <c r="G379" s="165">
        <v>0</v>
      </c>
      <c r="H379" s="166">
        <v>0</v>
      </c>
      <c r="I379" s="148" t="str">
        <f t="shared" si="14"/>
        <v>51900000</v>
      </c>
      <c r="J379" s="1">
        <v>281630.28999999998</v>
      </c>
      <c r="K379" s="166">
        <v>1</v>
      </c>
      <c r="L379" s="148">
        <f t="shared" si="13"/>
        <v>0</v>
      </c>
      <c r="M379" s="1">
        <v>0</v>
      </c>
      <c r="N379" s="167">
        <v>0</v>
      </c>
      <c r="O379" s="1">
        <v>281630.28999999998</v>
      </c>
      <c r="P379" s="168">
        <v>1</v>
      </c>
      <c r="Q379" s="1">
        <v>0</v>
      </c>
      <c r="R379" s="168">
        <v>0</v>
      </c>
      <c r="S379" s="1">
        <v>0</v>
      </c>
      <c r="T379" s="168">
        <v>0</v>
      </c>
      <c r="U379" s="1">
        <v>0</v>
      </c>
      <c r="V379" s="169">
        <v>0</v>
      </c>
    </row>
    <row r="380" spans="2:22" outlineLevel="2" x14ac:dyDescent="0.2">
      <c r="B380" s="58" t="s">
        <v>114</v>
      </c>
      <c r="C380" s="150">
        <v>28571.43</v>
      </c>
      <c r="D380" s="146">
        <v>8052</v>
      </c>
      <c r="E380" s="56" t="str">
        <f t="shared" si="16"/>
        <v>80520000</v>
      </c>
      <c r="F380" s="163">
        <f t="shared" si="12"/>
        <v>0</v>
      </c>
      <c r="G380" s="165">
        <v>0</v>
      </c>
      <c r="H380" s="166">
        <v>0</v>
      </c>
      <c r="I380" s="148" t="str">
        <f t="shared" si="14"/>
        <v>80520000</v>
      </c>
      <c r="J380" s="1">
        <v>28571.43</v>
      </c>
      <c r="K380" s="166">
        <v>1</v>
      </c>
      <c r="L380" s="148">
        <f t="shared" si="13"/>
        <v>0</v>
      </c>
      <c r="M380" s="1">
        <v>0</v>
      </c>
      <c r="N380" s="167">
        <v>0</v>
      </c>
      <c r="O380" s="1">
        <v>28571.43</v>
      </c>
      <c r="P380" s="168">
        <v>1</v>
      </c>
      <c r="Q380" s="1">
        <v>0</v>
      </c>
      <c r="R380" s="168">
        <v>0</v>
      </c>
      <c r="S380" s="1">
        <v>0</v>
      </c>
      <c r="T380" s="168">
        <v>0</v>
      </c>
      <c r="U380" s="1">
        <v>0</v>
      </c>
      <c r="V380" s="169">
        <v>0</v>
      </c>
    </row>
    <row r="381" spans="2:22" outlineLevel="2" x14ac:dyDescent="0.2">
      <c r="B381" s="151"/>
      <c r="C381" s="152"/>
      <c r="D381" s="153"/>
      <c r="E381" s="154"/>
      <c r="F381" s="155"/>
      <c r="G381" s="156"/>
      <c r="H381" s="157"/>
      <c r="I381" s="158"/>
      <c r="J381" s="159"/>
      <c r="K381" s="157"/>
      <c r="L381" s="158"/>
      <c r="M381" s="159"/>
      <c r="N381" s="160"/>
      <c r="O381" s="159"/>
      <c r="P381" s="161"/>
      <c r="Q381" s="159"/>
      <c r="R381" s="161"/>
      <c r="S381" s="159"/>
      <c r="T381" s="161"/>
      <c r="U381" s="159"/>
      <c r="V381" s="162"/>
    </row>
    <row r="382" spans="2:22" ht="25.5" customHeight="1" outlineLevel="1" x14ac:dyDescent="0.2">
      <c r="B382" s="55" t="s">
        <v>115</v>
      </c>
      <c r="C382" s="145">
        <f>SUBTOTAL(9,C383:C383)</f>
        <v>179142.86</v>
      </c>
      <c r="D382" s="146"/>
      <c r="E382" s="56"/>
      <c r="F382" s="163"/>
      <c r="G382" s="165"/>
      <c r="H382" s="166"/>
      <c r="I382" s="148"/>
      <c r="J382" s="1"/>
      <c r="K382" s="166"/>
      <c r="L382" s="148"/>
      <c r="M382" s="1"/>
      <c r="N382" s="167"/>
      <c r="O382" s="1"/>
      <c r="P382" s="168"/>
      <c r="Q382" s="1"/>
      <c r="R382" s="168"/>
      <c r="S382" s="1"/>
      <c r="T382" s="168"/>
      <c r="U382" s="1"/>
      <c r="V382" s="169"/>
    </row>
    <row r="383" spans="2:22" outlineLevel="2" x14ac:dyDescent="0.2">
      <c r="B383" s="58" t="s">
        <v>115</v>
      </c>
      <c r="C383" s="150">
        <v>179142.86</v>
      </c>
      <c r="D383" s="146">
        <v>6600</v>
      </c>
      <c r="E383" s="56" t="str">
        <f t="shared" si="16"/>
        <v>66000000</v>
      </c>
      <c r="F383" s="163">
        <f t="shared" si="12"/>
        <v>0</v>
      </c>
      <c r="G383" s="165">
        <v>0</v>
      </c>
      <c r="H383" s="166">
        <v>0</v>
      </c>
      <c r="I383" s="148" t="str">
        <f t="shared" si="14"/>
        <v>66000000</v>
      </c>
      <c r="J383" s="1">
        <v>179142.86</v>
      </c>
      <c r="K383" s="166">
        <v>1</v>
      </c>
      <c r="L383" s="148">
        <f t="shared" si="13"/>
        <v>0</v>
      </c>
      <c r="M383" s="1">
        <v>0</v>
      </c>
      <c r="N383" s="167">
        <v>0</v>
      </c>
      <c r="O383" s="1">
        <v>179142.86</v>
      </c>
      <c r="P383" s="168">
        <v>1</v>
      </c>
      <c r="Q383" s="1">
        <v>0</v>
      </c>
      <c r="R383" s="168">
        <v>0</v>
      </c>
      <c r="S383" s="1">
        <v>0</v>
      </c>
      <c r="T383" s="168">
        <v>0</v>
      </c>
      <c r="U383" s="1">
        <v>0</v>
      </c>
      <c r="V383" s="169">
        <v>0</v>
      </c>
    </row>
    <row r="384" spans="2:22" outlineLevel="2" x14ac:dyDescent="0.2">
      <c r="B384" s="58"/>
      <c r="C384" s="150"/>
      <c r="D384" s="146"/>
      <c r="E384" s="56"/>
      <c r="F384" s="163"/>
      <c r="G384" s="165"/>
      <c r="H384" s="166"/>
      <c r="I384" s="148"/>
      <c r="J384" s="1"/>
      <c r="K384" s="166"/>
      <c r="L384" s="148"/>
      <c r="M384" s="1"/>
      <c r="N384" s="167"/>
      <c r="O384" s="1"/>
      <c r="P384" s="168"/>
      <c r="Q384" s="1"/>
      <c r="R384" s="168"/>
      <c r="S384" s="1"/>
      <c r="T384" s="168"/>
      <c r="U384" s="1"/>
      <c r="V384" s="169"/>
    </row>
    <row r="385" spans="2:22" outlineLevel="2" x14ac:dyDescent="0.2">
      <c r="B385" s="170"/>
      <c r="C385" s="171"/>
      <c r="D385" s="153"/>
      <c r="E385" s="154"/>
      <c r="F385" s="155"/>
      <c r="G385" s="156"/>
      <c r="H385" s="157"/>
      <c r="I385" s="158"/>
      <c r="J385" s="159"/>
      <c r="K385" s="157"/>
      <c r="L385" s="158"/>
      <c r="M385" s="159"/>
      <c r="N385" s="160"/>
      <c r="O385" s="159"/>
      <c r="P385" s="161"/>
      <c r="Q385" s="159"/>
      <c r="R385" s="161"/>
      <c r="S385" s="159"/>
      <c r="T385" s="161"/>
      <c r="U385" s="159"/>
      <c r="V385" s="162"/>
    </row>
    <row r="386" spans="2:22" ht="24.75" customHeight="1" outlineLevel="1" x14ac:dyDescent="0.2">
      <c r="B386" s="55" t="s">
        <v>116</v>
      </c>
      <c r="C386" s="145">
        <f>SUBTOTAL(9,C387:C395)</f>
        <v>3989594.8400000003</v>
      </c>
      <c r="D386" s="146"/>
      <c r="E386" s="56"/>
      <c r="F386" s="163"/>
      <c r="G386" s="165"/>
      <c r="H386" s="166"/>
      <c r="I386" s="148"/>
      <c r="J386" s="1"/>
      <c r="K386" s="166"/>
      <c r="L386" s="148"/>
      <c r="M386" s="1"/>
      <c r="N386" s="167"/>
      <c r="O386" s="1"/>
      <c r="P386" s="168"/>
      <c r="Q386" s="1"/>
      <c r="R386" s="168"/>
      <c r="S386" s="1"/>
      <c r="T386" s="168"/>
      <c r="U386" s="1"/>
      <c r="V386" s="169"/>
    </row>
    <row r="387" spans="2:22" outlineLevel="2" x14ac:dyDescent="0.2">
      <c r="B387" s="58" t="s">
        <v>116</v>
      </c>
      <c r="C387" s="150">
        <v>102857.14</v>
      </c>
      <c r="D387" s="146">
        <v>3369</v>
      </c>
      <c r="E387" s="56" t="str">
        <f t="shared" si="16"/>
        <v>33690000</v>
      </c>
      <c r="F387" s="163" t="str">
        <f t="shared" si="12"/>
        <v>33690000</v>
      </c>
      <c r="G387" s="165">
        <v>102857.14</v>
      </c>
      <c r="H387" s="166">
        <v>2</v>
      </c>
      <c r="I387" s="148">
        <f t="shared" si="14"/>
        <v>0</v>
      </c>
      <c r="J387" s="1">
        <v>0</v>
      </c>
      <c r="K387" s="166">
        <v>0</v>
      </c>
      <c r="L387" s="148">
        <f t="shared" si="13"/>
        <v>0</v>
      </c>
      <c r="M387" s="1">
        <v>0</v>
      </c>
      <c r="N387" s="167">
        <v>0</v>
      </c>
      <c r="O387" s="1">
        <v>102857.14</v>
      </c>
      <c r="P387" s="168">
        <v>2</v>
      </c>
      <c r="Q387" s="1">
        <v>0</v>
      </c>
      <c r="R387" s="168">
        <v>0</v>
      </c>
      <c r="S387" s="1">
        <v>0</v>
      </c>
      <c r="T387" s="168">
        <v>0</v>
      </c>
      <c r="U387" s="1">
        <v>0</v>
      </c>
      <c r="V387" s="169">
        <v>0</v>
      </c>
    </row>
    <row r="388" spans="2:22" outlineLevel="2" x14ac:dyDescent="0.2">
      <c r="B388" s="58" t="s">
        <v>116</v>
      </c>
      <c r="C388" s="150">
        <v>22857.14</v>
      </c>
      <c r="D388" s="146">
        <v>3379</v>
      </c>
      <c r="E388" s="56" t="str">
        <f t="shared" si="16"/>
        <v>33790000</v>
      </c>
      <c r="F388" s="163" t="str">
        <f t="shared" si="12"/>
        <v>33790000</v>
      </c>
      <c r="G388" s="165">
        <v>22857.14</v>
      </c>
      <c r="H388" s="166">
        <v>1</v>
      </c>
      <c r="I388" s="148">
        <f t="shared" si="14"/>
        <v>0</v>
      </c>
      <c r="J388" s="1">
        <v>0</v>
      </c>
      <c r="K388" s="166">
        <v>0</v>
      </c>
      <c r="L388" s="148">
        <f t="shared" si="13"/>
        <v>0</v>
      </c>
      <c r="M388" s="1">
        <v>0</v>
      </c>
      <c r="N388" s="167">
        <v>0</v>
      </c>
      <c r="O388" s="1">
        <v>22857.14</v>
      </c>
      <c r="P388" s="168">
        <v>1</v>
      </c>
      <c r="Q388" s="1">
        <v>0</v>
      </c>
      <c r="R388" s="168">
        <v>0</v>
      </c>
      <c r="S388" s="1">
        <v>0</v>
      </c>
      <c r="T388" s="168">
        <v>0</v>
      </c>
      <c r="U388" s="1">
        <v>0</v>
      </c>
      <c r="V388" s="169">
        <v>0</v>
      </c>
    </row>
    <row r="389" spans="2:22" outlineLevel="2" x14ac:dyDescent="0.2">
      <c r="B389" s="58" t="s">
        <v>116</v>
      </c>
      <c r="C389" s="150">
        <v>22857.14</v>
      </c>
      <c r="D389" s="146">
        <v>3843</v>
      </c>
      <c r="E389" s="56" t="str">
        <f t="shared" si="16"/>
        <v>38430000</v>
      </c>
      <c r="F389" s="163" t="str">
        <f t="shared" ref="F389:F434" si="17">IF(G389&gt;0,E389,0)</f>
        <v>38430000</v>
      </c>
      <c r="G389" s="165">
        <v>22857.14</v>
      </c>
      <c r="H389" s="166">
        <v>2</v>
      </c>
      <c r="I389" s="148">
        <f t="shared" si="14"/>
        <v>0</v>
      </c>
      <c r="J389" s="1">
        <v>0</v>
      </c>
      <c r="K389" s="166">
        <v>0</v>
      </c>
      <c r="L389" s="148">
        <f t="shared" ref="L389:L434" si="18">IF(M389&gt;0,E389,0)</f>
        <v>0</v>
      </c>
      <c r="M389" s="1">
        <v>0</v>
      </c>
      <c r="N389" s="167">
        <v>0</v>
      </c>
      <c r="O389" s="1">
        <v>22857.14</v>
      </c>
      <c r="P389" s="168">
        <v>2</v>
      </c>
      <c r="Q389" s="1">
        <v>0</v>
      </c>
      <c r="R389" s="168">
        <v>0</v>
      </c>
      <c r="S389" s="1">
        <v>0</v>
      </c>
      <c r="T389" s="168">
        <v>0</v>
      </c>
      <c r="U389" s="1">
        <v>0</v>
      </c>
      <c r="V389" s="169">
        <v>0</v>
      </c>
    </row>
    <row r="390" spans="2:22" outlineLevel="2" x14ac:dyDescent="0.2">
      <c r="B390" s="58" t="s">
        <v>116</v>
      </c>
      <c r="C390" s="150">
        <v>383257.14</v>
      </c>
      <c r="D390" s="146">
        <v>3895</v>
      </c>
      <c r="E390" s="56" t="str">
        <f t="shared" si="16"/>
        <v>38950000</v>
      </c>
      <c r="F390" s="163" t="str">
        <f t="shared" si="17"/>
        <v>38950000</v>
      </c>
      <c r="G390" s="165">
        <v>383257.14</v>
      </c>
      <c r="H390" s="166">
        <v>1</v>
      </c>
      <c r="I390" s="148">
        <f t="shared" ref="I390:I434" si="19">IF(J390&gt;0,E390,0)</f>
        <v>0</v>
      </c>
      <c r="J390" s="1">
        <v>0</v>
      </c>
      <c r="K390" s="166">
        <v>0</v>
      </c>
      <c r="L390" s="148">
        <f t="shared" si="18"/>
        <v>0</v>
      </c>
      <c r="M390" s="1">
        <v>0</v>
      </c>
      <c r="N390" s="167">
        <v>0</v>
      </c>
      <c r="O390" s="1">
        <v>383257.14</v>
      </c>
      <c r="P390" s="168">
        <v>1</v>
      </c>
      <c r="Q390" s="1">
        <v>0</v>
      </c>
      <c r="R390" s="168">
        <v>0</v>
      </c>
      <c r="S390" s="1">
        <v>0</v>
      </c>
      <c r="T390" s="168">
        <v>0</v>
      </c>
      <c r="U390" s="1">
        <v>0</v>
      </c>
      <c r="V390" s="169">
        <v>0</v>
      </c>
    </row>
    <row r="391" spans="2:22" outlineLevel="2" x14ac:dyDescent="0.2">
      <c r="B391" s="58" t="s">
        <v>116</v>
      </c>
      <c r="C391" s="150">
        <v>34285.71</v>
      </c>
      <c r="D391" s="146">
        <v>4483</v>
      </c>
      <c r="E391" s="56" t="str">
        <f t="shared" si="16"/>
        <v>44830000</v>
      </c>
      <c r="F391" s="163" t="str">
        <f t="shared" si="17"/>
        <v>44830000</v>
      </c>
      <c r="G391" s="165">
        <v>34285.71</v>
      </c>
      <c r="H391" s="166">
        <v>1</v>
      </c>
      <c r="I391" s="148">
        <f t="shared" si="19"/>
        <v>0</v>
      </c>
      <c r="J391" s="1">
        <v>0</v>
      </c>
      <c r="K391" s="166">
        <v>0</v>
      </c>
      <c r="L391" s="148">
        <f t="shared" si="18"/>
        <v>0</v>
      </c>
      <c r="M391" s="1">
        <v>0</v>
      </c>
      <c r="N391" s="167">
        <v>0</v>
      </c>
      <c r="O391" s="1">
        <v>34285.71</v>
      </c>
      <c r="P391" s="168">
        <v>1</v>
      </c>
      <c r="Q391" s="1">
        <v>0</v>
      </c>
      <c r="R391" s="168">
        <v>0</v>
      </c>
      <c r="S391" s="1">
        <v>0</v>
      </c>
      <c r="T391" s="168">
        <v>0</v>
      </c>
      <c r="U391" s="1">
        <v>0</v>
      </c>
      <c r="V391" s="169">
        <v>0</v>
      </c>
    </row>
    <row r="392" spans="2:22" outlineLevel="2" x14ac:dyDescent="0.2">
      <c r="B392" s="58" t="s">
        <v>116</v>
      </c>
      <c r="C392" s="150">
        <v>83421.14</v>
      </c>
      <c r="D392" s="146">
        <v>4500</v>
      </c>
      <c r="E392" s="56" t="str">
        <f t="shared" si="16"/>
        <v>45000000</v>
      </c>
      <c r="F392" s="163">
        <f t="shared" si="17"/>
        <v>0</v>
      </c>
      <c r="G392" s="165">
        <v>0</v>
      </c>
      <c r="H392" s="166">
        <v>0</v>
      </c>
      <c r="I392" s="148">
        <f t="shared" si="19"/>
        <v>0</v>
      </c>
      <c r="J392" s="1">
        <v>0</v>
      </c>
      <c r="K392" s="166">
        <v>0</v>
      </c>
      <c r="L392" s="148" t="str">
        <f t="shared" si="18"/>
        <v>45000000</v>
      </c>
      <c r="M392" s="1">
        <v>83421.14</v>
      </c>
      <c r="N392" s="167">
        <v>1</v>
      </c>
      <c r="O392" s="1">
        <v>83421.14</v>
      </c>
      <c r="P392" s="168">
        <v>1</v>
      </c>
      <c r="Q392" s="1">
        <v>0</v>
      </c>
      <c r="R392" s="168">
        <v>0</v>
      </c>
      <c r="S392" s="1">
        <v>0</v>
      </c>
      <c r="T392" s="168">
        <v>0</v>
      </c>
      <c r="U392" s="1">
        <v>0</v>
      </c>
      <c r="V392" s="169">
        <v>0</v>
      </c>
    </row>
    <row r="393" spans="2:22" outlineLevel="2" x14ac:dyDescent="0.2">
      <c r="B393" s="58" t="s">
        <v>116</v>
      </c>
      <c r="C393" s="150">
        <v>448630.86</v>
      </c>
      <c r="D393" s="146">
        <v>4800</v>
      </c>
      <c r="E393" s="56" t="str">
        <f t="shared" si="16"/>
        <v>48000000</v>
      </c>
      <c r="F393" s="163">
        <f t="shared" si="17"/>
        <v>0</v>
      </c>
      <c r="G393" s="165">
        <v>0</v>
      </c>
      <c r="H393" s="166">
        <v>0</v>
      </c>
      <c r="I393" s="148" t="str">
        <f t="shared" si="19"/>
        <v>48000000</v>
      </c>
      <c r="J393" s="1">
        <v>448630.86</v>
      </c>
      <c r="K393" s="166">
        <v>1</v>
      </c>
      <c r="L393" s="148">
        <f t="shared" si="18"/>
        <v>0</v>
      </c>
      <c r="M393" s="1">
        <v>0</v>
      </c>
      <c r="N393" s="167">
        <v>0</v>
      </c>
      <c r="O393" s="1">
        <v>0</v>
      </c>
      <c r="P393" s="168">
        <v>0</v>
      </c>
      <c r="Q393" s="1">
        <v>448630.86</v>
      </c>
      <c r="R393" s="168">
        <v>1</v>
      </c>
      <c r="S393" s="1">
        <v>0</v>
      </c>
      <c r="T393" s="168">
        <v>0</v>
      </c>
      <c r="U393" s="1">
        <v>0</v>
      </c>
      <c r="V393" s="169">
        <v>0</v>
      </c>
    </row>
    <row r="394" spans="2:22" outlineLevel="2" x14ac:dyDescent="0.2">
      <c r="B394" s="58" t="s">
        <v>116</v>
      </c>
      <c r="C394" s="150">
        <v>2548571.4300000002</v>
      </c>
      <c r="D394" s="146">
        <v>7200</v>
      </c>
      <c r="E394" s="56" t="str">
        <f t="shared" si="16"/>
        <v>72000000</v>
      </c>
      <c r="F394" s="163">
        <f t="shared" si="17"/>
        <v>0</v>
      </c>
      <c r="G394" s="165">
        <v>0</v>
      </c>
      <c r="H394" s="166">
        <v>0</v>
      </c>
      <c r="I394" s="148" t="str">
        <f t="shared" si="19"/>
        <v>72000000</v>
      </c>
      <c r="J394" s="1">
        <v>2548571.4300000002</v>
      </c>
      <c r="K394" s="166">
        <v>3</v>
      </c>
      <c r="L394" s="148">
        <f t="shared" si="18"/>
        <v>0</v>
      </c>
      <c r="M394" s="1">
        <v>0</v>
      </c>
      <c r="N394" s="167">
        <v>0</v>
      </c>
      <c r="O394" s="1">
        <v>2548571.4300000002</v>
      </c>
      <c r="P394" s="168">
        <v>3</v>
      </c>
      <c r="Q394" s="1">
        <v>0</v>
      </c>
      <c r="R394" s="168">
        <v>0</v>
      </c>
      <c r="S394" s="1">
        <v>0</v>
      </c>
      <c r="T394" s="168">
        <v>0</v>
      </c>
      <c r="U394" s="1">
        <v>0</v>
      </c>
      <c r="V394" s="169">
        <v>0</v>
      </c>
    </row>
    <row r="395" spans="2:22" outlineLevel="2" x14ac:dyDescent="0.2">
      <c r="B395" s="58" t="s">
        <v>116</v>
      </c>
      <c r="C395" s="150">
        <v>342857.14</v>
      </c>
      <c r="D395" s="146">
        <v>8520</v>
      </c>
      <c r="E395" s="56" t="str">
        <f t="shared" si="16"/>
        <v>85200000</v>
      </c>
      <c r="F395" s="163">
        <f t="shared" si="17"/>
        <v>0</v>
      </c>
      <c r="G395" s="165">
        <v>0</v>
      </c>
      <c r="H395" s="166">
        <v>0</v>
      </c>
      <c r="I395" s="148" t="str">
        <f t="shared" si="19"/>
        <v>85200000</v>
      </c>
      <c r="J395" s="1">
        <v>342857.14</v>
      </c>
      <c r="K395" s="166">
        <v>1</v>
      </c>
      <c r="L395" s="148">
        <f t="shared" si="18"/>
        <v>0</v>
      </c>
      <c r="M395" s="1">
        <v>0</v>
      </c>
      <c r="N395" s="167">
        <v>0</v>
      </c>
      <c r="O395" s="1">
        <v>342857.14</v>
      </c>
      <c r="P395" s="168">
        <v>1</v>
      </c>
      <c r="Q395" s="1">
        <v>0</v>
      </c>
      <c r="R395" s="168">
        <v>0</v>
      </c>
      <c r="S395" s="1">
        <v>0</v>
      </c>
      <c r="T395" s="168">
        <v>0</v>
      </c>
      <c r="U395" s="1">
        <v>0</v>
      </c>
      <c r="V395" s="169">
        <v>0</v>
      </c>
    </row>
    <row r="396" spans="2:22" outlineLevel="2" x14ac:dyDescent="0.2">
      <c r="B396" s="151"/>
      <c r="C396" s="152"/>
      <c r="D396" s="153"/>
      <c r="E396" s="154"/>
      <c r="F396" s="155"/>
      <c r="G396" s="156"/>
      <c r="H396" s="157"/>
      <c r="I396" s="158"/>
      <c r="J396" s="159"/>
      <c r="K396" s="157"/>
      <c r="L396" s="158"/>
      <c r="M396" s="159"/>
      <c r="N396" s="160"/>
      <c r="O396" s="159"/>
      <c r="P396" s="161"/>
      <c r="Q396" s="159"/>
      <c r="R396" s="161"/>
      <c r="S396" s="159"/>
      <c r="T396" s="161"/>
      <c r="U396" s="159"/>
      <c r="V396" s="162"/>
    </row>
    <row r="397" spans="2:22" ht="25.5" customHeight="1" outlineLevel="1" x14ac:dyDescent="0.2">
      <c r="B397" s="55" t="s">
        <v>117</v>
      </c>
      <c r="C397" s="145">
        <f>SUBTOTAL(9,C398:C399)</f>
        <v>1400387.63</v>
      </c>
      <c r="D397" s="146"/>
      <c r="E397" s="56"/>
      <c r="F397" s="163"/>
      <c r="G397" s="165"/>
      <c r="H397" s="166"/>
      <c r="I397" s="148"/>
      <c r="J397" s="1"/>
      <c r="K397" s="166"/>
      <c r="L397" s="148"/>
      <c r="M397" s="1"/>
      <c r="N397" s="167"/>
      <c r="O397" s="1"/>
      <c r="P397" s="168"/>
      <c r="Q397" s="1"/>
      <c r="R397" s="168"/>
      <c r="S397" s="1"/>
      <c r="T397" s="168"/>
      <c r="U397" s="1"/>
      <c r="V397" s="169"/>
    </row>
    <row r="398" spans="2:22" outlineLevel="2" x14ac:dyDescent="0.2">
      <c r="B398" s="58" t="s">
        <v>117</v>
      </c>
      <c r="C398" s="150">
        <v>1274607.6299999999</v>
      </c>
      <c r="D398" s="146">
        <v>7220</v>
      </c>
      <c r="E398" s="56" t="str">
        <f t="shared" si="16"/>
        <v>72200000</v>
      </c>
      <c r="F398" s="163">
        <f t="shared" si="17"/>
        <v>0</v>
      </c>
      <c r="G398" s="165">
        <v>0</v>
      </c>
      <c r="H398" s="166">
        <v>0</v>
      </c>
      <c r="I398" s="148" t="str">
        <f t="shared" si="19"/>
        <v>72200000</v>
      </c>
      <c r="J398" s="1">
        <v>1274607.6299999999</v>
      </c>
      <c r="K398" s="166">
        <v>2</v>
      </c>
      <c r="L398" s="148">
        <f t="shared" si="18"/>
        <v>0</v>
      </c>
      <c r="M398" s="1">
        <v>0</v>
      </c>
      <c r="N398" s="167">
        <v>0</v>
      </c>
      <c r="O398" s="1">
        <v>1274607.6299999999</v>
      </c>
      <c r="P398" s="168">
        <v>2</v>
      </c>
      <c r="Q398" s="1">
        <v>0</v>
      </c>
      <c r="R398" s="168">
        <v>0</v>
      </c>
      <c r="S398" s="1">
        <v>0</v>
      </c>
      <c r="T398" s="168">
        <v>0</v>
      </c>
      <c r="U398" s="1">
        <v>0</v>
      </c>
      <c r="V398" s="169">
        <v>0</v>
      </c>
    </row>
    <row r="399" spans="2:22" outlineLevel="2" x14ac:dyDescent="0.2">
      <c r="B399" s="58" t="s">
        <v>117</v>
      </c>
      <c r="C399" s="150">
        <v>125780</v>
      </c>
      <c r="D399" s="146">
        <v>9091</v>
      </c>
      <c r="E399" s="56" t="str">
        <f t="shared" si="16"/>
        <v>90910000</v>
      </c>
      <c r="F399" s="163">
        <f t="shared" si="17"/>
        <v>0</v>
      </c>
      <c r="G399" s="165">
        <v>0</v>
      </c>
      <c r="H399" s="166">
        <v>0</v>
      </c>
      <c r="I399" s="148" t="str">
        <f t="shared" si="19"/>
        <v>90910000</v>
      </c>
      <c r="J399" s="1">
        <v>125780</v>
      </c>
      <c r="K399" s="166">
        <v>1</v>
      </c>
      <c r="L399" s="148">
        <f t="shared" si="18"/>
        <v>0</v>
      </c>
      <c r="M399" s="1">
        <v>0</v>
      </c>
      <c r="N399" s="167">
        <v>0</v>
      </c>
      <c r="O399" s="1">
        <v>125780</v>
      </c>
      <c r="P399" s="168">
        <v>1</v>
      </c>
      <c r="Q399" s="1">
        <v>0</v>
      </c>
      <c r="R399" s="168">
        <v>0</v>
      </c>
      <c r="S399" s="1">
        <v>0</v>
      </c>
      <c r="T399" s="168">
        <v>0</v>
      </c>
      <c r="U399" s="1">
        <v>0</v>
      </c>
      <c r="V399" s="169">
        <v>0</v>
      </c>
    </row>
    <row r="400" spans="2:22" outlineLevel="2" x14ac:dyDescent="0.2">
      <c r="B400" s="151"/>
      <c r="C400" s="152"/>
      <c r="D400" s="153"/>
      <c r="E400" s="154"/>
      <c r="F400" s="155"/>
      <c r="G400" s="156"/>
      <c r="H400" s="157"/>
      <c r="I400" s="158"/>
      <c r="J400" s="159"/>
      <c r="K400" s="157"/>
      <c r="L400" s="158"/>
      <c r="M400" s="159"/>
      <c r="N400" s="160"/>
      <c r="O400" s="159"/>
      <c r="P400" s="161"/>
      <c r="Q400" s="159"/>
      <c r="R400" s="161"/>
      <c r="S400" s="159"/>
      <c r="T400" s="161"/>
      <c r="U400" s="159"/>
      <c r="V400" s="162"/>
    </row>
    <row r="401" spans="2:22" ht="26.25" customHeight="1" outlineLevel="1" x14ac:dyDescent="0.2">
      <c r="B401" s="55" t="s">
        <v>118</v>
      </c>
      <c r="C401" s="145">
        <f>SUBTOTAL(9,C402:C402)</f>
        <v>7573428.5700000003</v>
      </c>
      <c r="D401" s="146"/>
      <c r="E401" s="56"/>
      <c r="F401" s="163"/>
      <c r="G401" s="165"/>
      <c r="H401" s="166"/>
      <c r="I401" s="148"/>
      <c r="J401" s="1"/>
      <c r="K401" s="166"/>
      <c r="L401" s="148"/>
      <c r="M401" s="1"/>
      <c r="N401" s="167"/>
      <c r="O401" s="1"/>
      <c r="P401" s="168"/>
      <c r="Q401" s="1"/>
      <c r="R401" s="168"/>
      <c r="S401" s="1"/>
      <c r="T401" s="168"/>
      <c r="U401" s="1"/>
      <c r="V401" s="169"/>
    </row>
    <row r="402" spans="2:22" outlineLevel="2" x14ac:dyDescent="0.2">
      <c r="B402" s="58" t="s">
        <v>118</v>
      </c>
      <c r="C402" s="150">
        <v>7573428.5700000003</v>
      </c>
      <c r="D402" s="146">
        <v>7200</v>
      </c>
      <c r="E402" s="56" t="str">
        <f t="shared" si="16"/>
        <v>72000000</v>
      </c>
      <c r="F402" s="163">
        <f t="shared" si="17"/>
        <v>0</v>
      </c>
      <c r="G402" s="165">
        <v>0</v>
      </c>
      <c r="H402" s="166">
        <v>0</v>
      </c>
      <c r="I402" s="148" t="str">
        <f t="shared" si="19"/>
        <v>72000000</v>
      </c>
      <c r="J402" s="1">
        <v>7573428.5700000003</v>
      </c>
      <c r="K402" s="166">
        <v>8</v>
      </c>
      <c r="L402" s="148">
        <f t="shared" si="18"/>
        <v>0</v>
      </c>
      <c r="M402" s="1">
        <v>0</v>
      </c>
      <c r="N402" s="167">
        <v>0</v>
      </c>
      <c r="O402" s="1">
        <v>7573428.5700000003</v>
      </c>
      <c r="P402" s="168">
        <v>8</v>
      </c>
      <c r="Q402" s="1">
        <v>0</v>
      </c>
      <c r="R402" s="168">
        <v>0</v>
      </c>
      <c r="S402" s="1">
        <v>0</v>
      </c>
      <c r="T402" s="168">
        <v>0</v>
      </c>
      <c r="U402" s="1">
        <v>0</v>
      </c>
      <c r="V402" s="169">
        <v>0</v>
      </c>
    </row>
    <row r="403" spans="2:22" outlineLevel="2" x14ac:dyDescent="0.2">
      <c r="B403" s="151"/>
      <c r="C403" s="152"/>
      <c r="D403" s="153"/>
      <c r="E403" s="154"/>
      <c r="F403" s="155"/>
      <c r="G403" s="156"/>
      <c r="H403" s="157"/>
      <c r="I403" s="158"/>
      <c r="J403" s="159"/>
      <c r="K403" s="157"/>
      <c r="L403" s="158"/>
      <c r="M403" s="159"/>
      <c r="N403" s="160"/>
      <c r="O403" s="159"/>
      <c r="P403" s="161"/>
      <c r="Q403" s="159"/>
      <c r="R403" s="161"/>
      <c r="S403" s="159"/>
      <c r="T403" s="161"/>
      <c r="U403" s="159"/>
      <c r="V403" s="162"/>
    </row>
    <row r="404" spans="2:22" ht="25.5" customHeight="1" outlineLevel="1" x14ac:dyDescent="0.2">
      <c r="B404" s="55" t="s">
        <v>119</v>
      </c>
      <c r="C404" s="145">
        <f>SUBTOTAL(9,C405:C405)</f>
        <v>776539.43</v>
      </c>
      <c r="D404" s="146"/>
      <c r="E404" s="56"/>
      <c r="F404" s="163"/>
      <c r="G404" s="165"/>
      <c r="H404" s="166"/>
      <c r="I404" s="148"/>
      <c r="J404" s="1"/>
      <c r="K404" s="166"/>
      <c r="L404" s="148"/>
      <c r="M404" s="1"/>
      <c r="N404" s="167"/>
      <c r="O404" s="1"/>
      <c r="P404" s="168"/>
      <c r="Q404" s="1"/>
      <c r="R404" s="168"/>
      <c r="S404" s="1"/>
      <c r="T404" s="168"/>
      <c r="U404" s="1"/>
      <c r="V404" s="169"/>
    </row>
    <row r="405" spans="2:22" outlineLevel="2" x14ac:dyDescent="0.2">
      <c r="B405" s="58" t="s">
        <v>119</v>
      </c>
      <c r="C405" s="150">
        <v>776539.43</v>
      </c>
      <c r="D405" s="146">
        <v>2200</v>
      </c>
      <c r="E405" s="56" t="str">
        <f t="shared" si="16"/>
        <v>22000000</v>
      </c>
      <c r="F405" s="163" t="str">
        <f t="shared" si="17"/>
        <v>22000000</v>
      </c>
      <c r="G405" s="165">
        <v>776539.43</v>
      </c>
      <c r="H405" s="166">
        <v>1</v>
      </c>
      <c r="I405" s="148">
        <f t="shared" si="19"/>
        <v>0</v>
      </c>
      <c r="J405" s="1">
        <v>0</v>
      </c>
      <c r="K405" s="166">
        <v>0</v>
      </c>
      <c r="L405" s="148">
        <f t="shared" si="18"/>
        <v>0</v>
      </c>
      <c r="M405" s="1">
        <v>0</v>
      </c>
      <c r="N405" s="167">
        <v>0</v>
      </c>
      <c r="O405" s="1">
        <v>776539.43</v>
      </c>
      <c r="P405" s="168">
        <v>1</v>
      </c>
      <c r="Q405" s="1">
        <v>0</v>
      </c>
      <c r="R405" s="168">
        <v>0</v>
      </c>
      <c r="S405" s="1">
        <v>0</v>
      </c>
      <c r="T405" s="168">
        <v>0</v>
      </c>
      <c r="U405" s="1">
        <v>0</v>
      </c>
      <c r="V405" s="169">
        <v>0</v>
      </c>
    </row>
    <row r="406" spans="2:22" outlineLevel="2" x14ac:dyDescent="0.2">
      <c r="B406" s="151"/>
      <c r="C406" s="152"/>
      <c r="D406" s="153"/>
      <c r="E406" s="154"/>
      <c r="F406" s="155"/>
      <c r="G406" s="156"/>
      <c r="H406" s="157"/>
      <c r="I406" s="158"/>
      <c r="J406" s="159"/>
      <c r="K406" s="157"/>
      <c r="L406" s="158"/>
      <c r="M406" s="159"/>
      <c r="N406" s="160"/>
      <c r="O406" s="159"/>
      <c r="P406" s="161"/>
      <c r="Q406" s="159"/>
      <c r="R406" s="161"/>
      <c r="S406" s="159"/>
      <c r="T406" s="161"/>
      <c r="U406" s="159"/>
      <c r="V406" s="162"/>
    </row>
    <row r="407" spans="2:22" ht="27" customHeight="1" outlineLevel="1" x14ac:dyDescent="0.2">
      <c r="B407" s="55" t="s">
        <v>120</v>
      </c>
      <c r="C407" s="145">
        <f>SUBTOTAL(9,C408:C413)</f>
        <v>1734317.15</v>
      </c>
      <c r="D407" s="146"/>
      <c r="E407" s="56"/>
      <c r="F407" s="163"/>
      <c r="G407" s="165"/>
      <c r="H407" s="166"/>
      <c r="I407" s="148"/>
      <c r="J407" s="1"/>
      <c r="K407" s="166"/>
      <c r="L407" s="148"/>
      <c r="M407" s="1"/>
      <c r="N407" s="167"/>
      <c r="O407" s="1"/>
      <c r="P407" s="168"/>
      <c r="Q407" s="1"/>
      <c r="R407" s="168"/>
      <c r="S407" s="1"/>
      <c r="T407" s="168"/>
      <c r="U407" s="1"/>
      <c r="V407" s="169"/>
    </row>
    <row r="408" spans="2:22" outlineLevel="2" x14ac:dyDescent="0.2">
      <c r="B408" s="58" t="s">
        <v>120</v>
      </c>
      <c r="C408" s="150">
        <v>245714.29</v>
      </c>
      <c r="D408" s="146">
        <v>7135</v>
      </c>
      <c r="E408" s="56" t="str">
        <f t="shared" si="16"/>
        <v>71350000</v>
      </c>
      <c r="F408" s="163">
        <f t="shared" si="17"/>
        <v>0</v>
      </c>
      <c r="G408" s="165">
        <v>0</v>
      </c>
      <c r="H408" s="166">
        <v>0</v>
      </c>
      <c r="I408" s="148" t="str">
        <f t="shared" si="19"/>
        <v>71350000</v>
      </c>
      <c r="J408" s="1">
        <v>245714.29</v>
      </c>
      <c r="K408" s="166">
        <v>1</v>
      </c>
      <c r="L408" s="148">
        <f t="shared" si="18"/>
        <v>0</v>
      </c>
      <c r="M408" s="1">
        <v>0</v>
      </c>
      <c r="N408" s="167">
        <v>0</v>
      </c>
      <c r="O408" s="1">
        <v>245714.29</v>
      </c>
      <c r="P408" s="168">
        <v>1</v>
      </c>
      <c r="Q408" s="1">
        <v>0</v>
      </c>
      <c r="R408" s="168">
        <v>0</v>
      </c>
      <c r="S408" s="1">
        <v>0</v>
      </c>
      <c r="T408" s="168">
        <v>0</v>
      </c>
      <c r="U408" s="1">
        <v>0</v>
      </c>
      <c r="V408" s="169">
        <v>0</v>
      </c>
    </row>
    <row r="409" spans="2:22" outlineLevel="2" x14ac:dyDescent="0.2">
      <c r="B409" s="58" t="s">
        <v>120</v>
      </c>
      <c r="C409" s="150">
        <v>220000</v>
      </c>
      <c r="D409" s="146">
        <v>7150</v>
      </c>
      <c r="E409" s="56" t="str">
        <f t="shared" si="16"/>
        <v>71500000</v>
      </c>
      <c r="F409" s="163">
        <f t="shared" si="17"/>
        <v>0</v>
      </c>
      <c r="G409" s="165">
        <v>0</v>
      </c>
      <c r="H409" s="166">
        <v>0</v>
      </c>
      <c r="I409" s="148" t="str">
        <f t="shared" si="19"/>
        <v>71500000</v>
      </c>
      <c r="J409" s="1">
        <v>220000</v>
      </c>
      <c r="K409" s="166">
        <v>1</v>
      </c>
      <c r="L409" s="148">
        <f t="shared" si="18"/>
        <v>0</v>
      </c>
      <c r="M409" s="1">
        <v>0</v>
      </c>
      <c r="N409" s="167">
        <v>0</v>
      </c>
      <c r="O409" s="1">
        <v>220000</v>
      </c>
      <c r="P409" s="168">
        <v>1</v>
      </c>
      <c r="Q409" s="1">
        <v>0</v>
      </c>
      <c r="R409" s="168">
        <v>0</v>
      </c>
      <c r="S409" s="1">
        <v>0</v>
      </c>
      <c r="T409" s="168">
        <v>0</v>
      </c>
      <c r="U409" s="1">
        <v>0</v>
      </c>
      <c r="V409" s="169">
        <v>0</v>
      </c>
    </row>
    <row r="410" spans="2:22" outlineLevel="2" x14ac:dyDescent="0.2">
      <c r="B410" s="58" t="s">
        <v>120</v>
      </c>
      <c r="C410" s="150">
        <v>529174.29</v>
      </c>
      <c r="D410" s="146">
        <v>7162</v>
      </c>
      <c r="E410" s="56" t="str">
        <f t="shared" si="16"/>
        <v>71620000</v>
      </c>
      <c r="F410" s="163">
        <f t="shared" si="17"/>
        <v>0</v>
      </c>
      <c r="G410" s="165">
        <v>0</v>
      </c>
      <c r="H410" s="166">
        <v>0</v>
      </c>
      <c r="I410" s="148" t="str">
        <f t="shared" si="19"/>
        <v>71620000</v>
      </c>
      <c r="J410" s="1">
        <v>529174.29</v>
      </c>
      <c r="K410" s="166">
        <v>1</v>
      </c>
      <c r="L410" s="148">
        <f t="shared" si="18"/>
        <v>0</v>
      </c>
      <c r="M410" s="1">
        <v>0</v>
      </c>
      <c r="N410" s="167">
        <v>0</v>
      </c>
      <c r="O410" s="1">
        <v>0</v>
      </c>
      <c r="P410" s="168">
        <v>0</v>
      </c>
      <c r="Q410" s="1">
        <v>0</v>
      </c>
      <c r="R410" s="168">
        <v>0</v>
      </c>
      <c r="S410" s="1">
        <v>529174.29</v>
      </c>
      <c r="T410" s="168">
        <v>1</v>
      </c>
      <c r="U410" s="1">
        <v>0</v>
      </c>
      <c r="V410" s="169">
        <v>0</v>
      </c>
    </row>
    <row r="411" spans="2:22" outlineLevel="2" x14ac:dyDescent="0.2">
      <c r="B411" s="58" t="s">
        <v>120</v>
      </c>
      <c r="C411" s="150">
        <v>371428.57</v>
      </c>
      <c r="D411" s="146">
        <v>9072</v>
      </c>
      <c r="E411" s="56" t="str">
        <f t="shared" si="16"/>
        <v>90720000</v>
      </c>
      <c r="F411" s="163">
        <f t="shared" si="17"/>
        <v>0</v>
      </c>
      <c r="G411" s="165">
        <v>0</v>
      </c>
      <c r="H411" s="166">
        <v>0</v>
      </c>
      <c r="I411" s="148" t="str">
        <f t="shared" si="19"/>
        <v>90720000</v>
      </c>
      <c r="J411" s="1">
        <v>371428.57</v>
      </c>
      <c r="K411" s="166">
        <v>1</v>
      </c>
      <c r="L411" s="148">
        <f t="shared" si="18"/>
        <v>0</v>
      </c>
      <c r="M411" s="1">
        <v>0</v>
      </c>
      <c r="N411" s="167">
        <v>0</v>
      </c>
      <c r="O411" s="1">
        <v>371428.57</v>
      </c>
      <c r="P411" s="168">
        <v>1</v>
      </c>
      <c r="Q411" s="1">
        <v>0</v>
      </c>
      <c r="R411" s="168">
        <v>0</v>
      </c>
      <c r="S411" s="1">
        <v>0</v>
      </c>
      <c r="T411" s="168">
        <v>0</v>
      </c>
      <c r="U411" s="1">
        <v>0</v>
      </c>
      <c r="V411" s="169">
        <v>0</v>
      </c>
    </row>
    <row r="412" spans="2:22" outlineLevel="2" x14ac:dyDescent="0.2">
      <c r="B412" s="58" t="s">
        <v>120</v>
      </c>
      <c r="C412" s="150">
        <v>182857.14</v>
      </c>
      <c r="D412" s="146">
        <v>9811</v>
      </c>
      <c r="E412" s="56" t="str">
        <f t="shared" si="16"/>
        <v>98110000</v>
      </c>
      <c r="F412" s="163">
        <f t="shared" si="17"/>
        <v>0</v>
      </c>
      <c r="G412" s="165">
        <v>0</v>
      </c>
      <c r="H412" s="166">
        <v>0</v>
      </c>
      <c r="I412" s="148" t="str">
        <f t="shared" si="19"/>
        <v>98110000</v>
      </c>
      <c r="J412" s="1">
        <v>182857.14</v>
      </c>
      <c r="K412" s="166">
        <v>1</v>
      </c>
      <c r="L412" s="148">
        <f t="shared" si="18"/>
        <v>0</v>
      </c>
      <c r="M412" s="1">
        <v>0</v>
      </c>
      <c r="N412" s="167">
        <v>0</v>
      </c>
      <c r="O412" s="1">
        <v>0</v>
      </c>
      <c r="P412" s="168">
        <v>0</v>
      </c>
      <c r="Q412" s="1">
        <v>0</v>
      </c>
      <c r="R412" s="168">
        <v>0</v>
      </c>
      <c r="S412" s="1">
        <v>182857.14</v>
      </c>
      <c r="T412" s="168">
        <v>1</v>
      </c>
      <c r="U412" s="1">
        <v>0</v>
      </c>
      <c r="V412" s="169">
        <v>0</v>
      </c>
    </row>
    <row r="413" spans="2:22" outlineLevel="2" x14ac:dyDescent="0.2">
      <c r="B413" s="58" t="s">
        <v>120</v>
      </c>
      <c r="C413" s="150">
        <v>185142.86</v>
      </c>
      <c r="D413" s="146">
        <v>9839</v>
      </c>
      <c r="E413" s="56" t="str">
        <f t="shared" si="16"/>
        <v>98390000</v>
      </c>
      <c r="F413" s="163">
        <f t="shared" si="17"/>
        <v>0</v>
      </c>
      <c r="G413" s="165">
        <v>0</v>
      </c>
      <c r="H413" s="166">
        <v>0</v>
      </c>
      <c r="I413" s="148" t="str">
        <f t="shared" si="19"/>
        <v>98390000</v>
      </c>
      <c r="J413" s="1">
        <v>185142.86</v>
      </c>
      <c r="K413" s="166">
        <v>1</v>
      </c>
      <c r="L413" s="148">
        <f t="shared" si="18"/>
        <v>0</v>
      </c>
      <c r="M413" s="1">
        <v>0</v>
      </c>
      <c r="N413" s="167">
        <v>0</v>
      </c>
      <c r="O413" s="1">
        <v>0</v>
      </c>
      <c r="P413" s="168">
        <v>0</v>
      </c>
      <c r="Q413" s="1">
        <v>185142.86</v>
      </c>
      <c r="R413" s="168">
        <v>1</v>
      </c>
      <c r="S413" s="1">
        <v>0</v>
      </c>
      <c r="T413" s="168">
        <v>0</v>
      </c>
      <c r="U413" s="1">
        <v>0</v>
      </c>
      <c r="V413" s="169">
        <v>0</v>
      </c>
    </row>
    <row r="414" spans="2:22" outlineLevel="2" x14ac:dyDescent="0.2">
      <c r="B414" s="151"/>
      <c r="C414" s="152"/>
      <c r="D414" s="153"/>
      <c r="E414" s="154"/>
      <c r="F414" s="155"/>
      <c r="G414" s="156"/>
      <c r="H414" s="157"/>
      <c r="I414" s="158"/>
      <c r="J414" s="159"/>
      <c r="K414" s="157"/>
      <c r="L414" s="158"/>
      <c r="M414" s="159"/>
      <c r="N414" s="160"/>
      <c r="O414" s="159"/>
      <c r="P414" s="161"/>
      <c r="Q414" s="159"/>
      <c r="R414" s="161"/>
      <c r="S414" s="159"/>
      <c r="T414" s="161"/>
      <c r="U414" s="159"/>
      <c r="V414" s="162"/>
    </row>
    <row r="415" spans="2:22" ht="27" customHeight="1" outlineLevel="1" x14ac:dyDescent="0.2">
      <c r="B415" s="55" t="s">
        <v>121</v>
      </c>
      <c r="C415" s="145">
        <f>SUBTOTAL(9,C416:C416)</f>
        <v>365430.57</v>
      </c>
      <c r="D415" s="146"/>
      <c r="E415" s="56"/>
      <c r="F415" s="163"/>
      <c r="G415" s="165"/>
      <c r="H415" s="166"/>
      <c r="I415" s="148"/>
      <c r="J415" s="1"/>
      <c r="K415" s="166"/>
      <c r="L415" s="148"/>
      <c r="M415" s="1"/>
      <c r="N415" s="167"/>
      <c r="O415" s="1"/>
      <c r="P415" s="168"/>
      <c r="Q415" s="1"/>
      <c r="R415" s="168"/>
      <c r="S415" s="1"/>
      <c r="T415" s="168"/>
      <c r="U415" s="1"/>
      <c r="V415" s="169"/>
    </row>
    <row r="416" spans="2:22" outlineLevel="2" x14ac:dyDescent="0.2">
      <c r="B416" s="58" t="s">
        <v>125</v>
      </c>
      <c r="C416" s="150">
        <v>365430.57</v>
      </c>
      <c r="D416" s="146">
        <v>9091</v>
      </c>
      <c r="E416" s="56" t="str">
        <f t="shared" si="16"/>
        <v>90910000</v>
      </c>
      <c r="F416" s="163">
        <f t="shared" si="17"/>
        <v>0</v>
      </c>
      <c r="G416" s="165">
        <v>0</v>
      </c>
      <c r="H416" s="166">
        <v>0</v>
      </c>
      <c r="I416" s="148" t="str">
        <f t="shared" si="19"/>
        <v>90910000</v>
      </c>
      <c r="J416" s="1">
        <v>365430.57</v>
      </c>
      <c r="K416" s="166">
        <v>1</v>
      </c>
      <c r="L416" s="148">
        <f t="shared" si="18"/>
        <v>0</v>
      </c>
      <c r="M416" s="1">
        <v>0</v>
      </c>
      <c r="N416" s="167">
        <v>0</v>
      </c>
      <c r="O416" s="1">
        <v>365430.57</v>
      </c>
      <c r="P416" s="168">
        <v>1</v>
      </c>
      <c r="Q416" s="1">
        <v>0</v>
      </c>
      <c r="R416" s="168">
        <v>0</v>
      </c>
      <c r="S416" s="1">
        <v>0</v>
      </c>
      <c r="T416" s="168">
        <v>0</v>
      </c>
      <c r="U416" s="1">
        <v>0</v>
      </c>
      <c r="V416" s="169">
        <v>0</v>
      </c>
    </row>
    <row r="417" spans="2:22" outlineLevel="2" x14ac:dyDescent="0.2">
      <c r="B417" s="151"/>
      <c r="C417" s="152"/>
      <c r="D417" s="153"/>
      <c r="E417" s="154"/>
      <c r="F417" s="155"/>
      <c r="G417" s="156"/>
      <c r="H417" s="157"/>
      <c r="I417" s="158"/>
      <c r="J417" s="159"/>
      <c r="K417" s="157"/>
      <c r="L417" s="158"/>
      <c r="M417" s="159"/>
      <c r="N417" s="160"/>
      <c r="O417" s="159"/>
      <c r="P417" s="161"/>
      <c r="Q417" s="159"/>
      <c r="R417" s="161"/>
      <c r="S417" s="159"/>
      <c r="T417" s="161"/>
      <c r="U417" s="159"/>
      <c r="V417" s="162"/>
    </row>
    <row r="418" spans="2:22" ht="25.5" customHeight="1" outlineLevel="1" x14ac:dyDescent="0.2">
      <c r="B418" s="55" t="s">
        <v>122</v>
      </c>
      <c r="C418" s="145">
        <f>SUBTOTAL(9,C419:C430)</f>
        <v>23767822.699999999</v>
      </c>
      <c r="D418" s="146"/>
      <c r="E418" s="56"/>
      <c r="F418" s="163"/>
      <c r="G418" s="165"/>
      <c r="H418" s="166"/>
      <c r="I418" s="148"/>
      <c r="J418" s="1"/>
      <c r="K418" s="166"/>
      <c r="L418" s="148"/>
      <c r="M418" s="1"/>
      <c r="N418" s="167"/>
      <c r="O418" s="1"/>
      <c r="P418" s="168"/>
      <c r="Q418" s="1"/>
      <c r="R418" s="168"/>
      <c r="S418" s="1"/>
      <c r="T418" s="168"/>
      <c r="U418" s="1"/>
      <c r="V418" s="169"/>
    </row>
    <row r="419" spans="2:22" outlineLevel="2" x14ac:dyDescent="0.2">
      <c r="B419" s="58" t="s">
        <v>122</v>
      </c>
      <c r="C419" s="150">
        <v>4756169.1399999997</v>
      </c>
      <c r="D419" s="146">
        <v>3120</v>
      </c>
      <c r="E419" s="56" t="str">
        <f t="shared" si="16"/>
        <v>31200000</v>
      </c>
      <c r="F419" s="163" t="str">
        <f t="shared" si="17"/>
        <v>31200000</v>
      </c>
      <c r="G419" s="165">
        <v>2791851.43</v>
      </c>
      <c r="H419" s="166">
        <v>3</v>
      </c>
      <c r="I419" s="148" t="str">
        <f t="shared" si="19"/>
        <v>31200000</v>
      </c>
      <c r="J419" s="1">
        <v>1964317.71</v>
      </c>
      <c r="K419" s="166">
        <v>2</v>
      </c>
      <c r="L419" s="148">
        <f t="shared" si="18"/>
        <v>0</v>
      </c>
      <c r="M419" s="1">
        <v>0</v>
      </c>
      <c r="N419" s="167">
        <v>0</v>
      </c>
      <c r="O419" s="1">
        <v>4756169.1399999997</v>
      </c>
      <c r="P419" s="168">
        <v>5</v>
      </c>
      <c r="Q419" s="1">
        <v>0</v>
      </c>
      <c r="R419" s="168">
        <v>0</v>
      </c>
      <c r="S419" s="1">
        <v>0</v>
      </c>
      <c r="T419" s="168">
        <v>0</v>
      </c>
      <c r="U419" s="1">
        <v>0</v>
      </c>
      <c r="V419" s="169">
        <v>0</v>
      </c>
    </row>
    <row r="420" spans="2:22" outlineLevel="2" x14ac:dyDescent="0.2">
      <c r="B420" s="58" t="s">
        <v>122</v>
      </c>
      <c r="C420" s="150">
        <v>576904.56999999995</v>
      </c>
      <c r="D420" s="146">
        <v>3123</v>
      </c>
      <c r="E420" s="56" t="str">
        <f t="shared" si="16"/>
        <v>31230000</v>
      </c>
      <c r="F420" s="163" t="str">
        <f t="shared" si="17"/>
        <v>31230000</v>
      </c>
      <c r="G420" s="165">
        <v>576904.56999999995</v>
      </c>
      <c r="H420" s="166">
        <v>2</v>
      </c>
      <c r="I420" s="148">
        <f t="shared" si="19"/>
        <v>0</v>
      </c>
      <c r="J420" s="1">
        <v>0</v>
      </c>
      <c r="K420" s="166">
        <v>0</v>
      </c>
      <c r="L420" s="148">
        <f t="shared" si="18"/>
        <v>0</v>
      </c>
      <c r="M420" s="1">
        <v>0</v>
      </c>
      <c r="N420" s="167">
        <v>0</v>
      </c>
      <c r="O420" s="1">
        <v>576904.56999999995</v>
      </c>
      <c r="P420" s="168">
        <v>2</v>
      </c>
      <c r="Q420" s="1">
        <v>0</v>
      </c>
      <c r="R420" s="168">
        <v>0</v>
      </c>
      <c r="S420" s="1">
        <v>0</v>
      </c>
      <c r="T420" s="168">
        <v>0</v>
      </c>
      <c r="U420" s="1">
        <v>0</v>
      </c>
      <c r="V420" s="169">
        <v>0</v>
      </c>
    </row>
    <row r="421" spans="2:22" outlineLevel="2" x14ac:dyDescent="0.2">
      <c r="B421" s="58" t="s">
        <v>122</v>
      </c>
      <c r="C421" s="150">
        <v>8141559.1900000004</v>
      </c>
      <c r="D421" s="146">
        <v>3132</v>
      </c>
      <c r="E421" s="56" t="str">
        <f t="shared" si="16"/>
        <v>31320000</v>
      </c>
      <c r="F421" s="163" t="str">
        <f t="shared" si="17"/>
        <v>31320000</v>
      </c>
      <c r="G421" s="165">
        <v>7456514.6200000001</v>
      </c>
      <c r="H421" s="166">
        <v>2</v>
      </c>
      <c r="I421" s="148">
        <f t="shared" si="19"/>
        <v>0</v>
      </c>
      <c r="J421" s="1">
        <v>0</v>
      </c>
      <c r="K421" s="166">
        <v>0</v>
      </c>
      <c r="L421" s="148" t="str">
        <f t="shared" si="18"/>
        <v>31320000</v>
      </c>
      <c r="M421" s="1">
        <v>685044.57</v>
      </c>
      <c r="N421" s="167">
        <v>1</v>
      </c>
      <c r="O421" s="1">
        <v>7125591.8899999997</v>
      </c>
      <c r="P421" s="168">
        <v>2</v>
      </c>
      <c r="Q421" s="1">
        <v>1015967.3</v>
      </c>
      <c r="R421" s="168">
        <v>1</v>
      </c>
      <c r="S421" s="1">
        <v>0</v>
      </c>
      <c r="T421" s="168">
        <v>0</v>
      </c>
      <c r="U421" s="1">
        <v>0</v>
      </c>
      <c r="V421" s="169">
        <v>0</v>
      </c>
    </row>
    <row r="422" spans="2:22" outlineLevel="2" x14ac:dyDescent="0.2">
      <c r="B422" s="58" t="s">
        <v>122</v>
      </c>
      <c r="C422" s="150">
        <v>1363051.43</v>
      </c>
      <c r="D422" s="146">
        <v>3244</v>
      </c>
      <c r="E422" s="56" t="str">
        <f t="shared" si="16"/>
        <v>32440000</v>
      </c>
      <c r="F422" s="163">
        <f t="shared" si="17"/>
        <v>0</v>
      </c>
      <c r="G422" s="165">
        <v>0</v>
      </c>
      <c r="H422" s="166">
        <v>0</v>
      </c>
      <c r="I422" s="148" t="str">
        <f t="shared" si="19"/>
        <v>32440000</v>
      </c>
      <c r="J422" s="1">
        <v>1363051.43</v>
      </c>
      <c r="K422" s="166">
        <v>2</v>
      </c>
      <c r="L422" s="148">
        <f t="shared" si="18"/>
        <v>0</v>
      </c>
      <c r="M422" s="1">
        <v>0</v>
      </c>
      <c r="N422" s="167">
        <v>0</v>
      </c>
      <c r="O422" s="1">
        <v>1363051.43</v>
      </c>
      <c r="P422" s="168">
        <v>2</v>
      </c>
      <c r="Q422" s="1">
        <v>0</v>
      </c>
      <c r="R422" s="168">
        <v>0</v>
      </c>
      <c r="S422" s="1">
        <v>0</v>
      </c>
      <c r="T422" s="168">
        <v>0</v>
      </c>
      <c r="U422" s="1">
        <v>0</v>
      </c>
      <c r="V422" s="169">
        <v>0</v>
      </c>
    </row>
    <row r="423" spans="2:22" outlineLevel="2" x14ac:dyDescent="0.2">
      <c r="B423" s="58" t="s">
        <v>122</v>
      </c>
      <c r="C423" s="150">
        <v>575365.43999999994</v>
      </c>
      <c r="D423" s="146">
        <v>3411</v>
      </c>
      <c r="E423" s="56" t="str">
        <f t="shared" si="16"/>
        <v>34110000</v>
      </c>
      <c r="F423" s="163">
        <f t="shared" si="17"/>
        <v>0</v>
      </c>
      <c r="G423" s="165">
        <v>0</v>
      </c>
      <c r="H423" s="166">
        <v>0</v>
      </c>
      <c r="I423" s="148" t="str">
        <f t="shared" si="19"/>
        <v>34110000</v>
      </c>
      <c r="J423" s="1">
        <v>575365.43999999994</v>
      </c>
      <c r="K423" s="166">
        <v>1</v>
      </c>
      <c r="L423" s="148">
        <f t="shared" si="18"/>
        <v>0</v>
      </c>
      <c r="M423" s="1">
        <v>0</v>
      </c>
      <c r="N423" s="167">
        <v>0</v>
      </c>
      <c r="O423" s="1">
        <v>575365.43999999994</v>
      </c>
      <c r="P423" s="168">
        <v>1</v>
      </c>
      <c r="Q423" s="1">
        <v>0</v>
      </c>
      <c r="R423" s="168">
        <v>0</v>
      </c>
      <c r="S423" s="1">
        <v>0</v>
      </c>
      <c r="T423" s="168">
        <v>0</v>
      </c>
      <c r="U423" s="1">
        <v>0</v>
      </c>
      <c r="V423" s="169">
        <v>0</v>
      </c>
    </row>
    <row r="424" spans="2:22" outlineLevel="2" x14ac:dyDescent="0.2">
      <c r="B424" s="58" t="s">
        <v>122</v>
      </c>
      <c r="C424" s="150">
        <v>502730.86</v>
      </c>
      <c r="D424" s="146">
        <v>3510</v>
      </c>
      <c r="E424" s="56" t="str">
        <f t="shared" si="16"/>
        <v>35100000</v>
      </c>
      <c r="F424" s="163" t="str">
        <f t="shared" si="17"/>
        <v>35100000</v>
      </c>
      <c r="G424" s="165">
        <v>502730.86</v>
      </c>
      <c r="H424" s="166">
        <v>1</v>
      </c>
      <c r="I424" s="148">
        <f t="shared" si="19"/>
        <v>0</v>
      </c>
      <c r="J424" s="1">
        <v>0</v>
      </c>
      <c r="K424" s="166">
        <v>0</v>
      </c>
      <c r="L424" s="148">
        <f t="shared" si="18"/>
        <v>0</v>
      </c>
      <c r="M424" s="1">
        <v>0</v>
      </c>
      <c r="N424" s="167">
        <v>0</v>
      </c>
      <c r="O424" s="1">
        <v>502730.86</v>
      </c>
      <c r="P424" s="168">
        <v>1</v>
      </c>
      <c r="Q424" s="1">
        <v>0</v>
      </c>
      <c r="R424" s="168">
        <v>0</v>
      </c>
      <c r="S424" s="1">
        <v>0</v>
      </c>
      <c r="T424" s="168">
        <v>0</v>
      </c>
      <c r="U424" s="1">
        <v>0</v>
      </c>
      <c r="V424" s="169">
        <v>0</v>
      </c>
    </row>
    <row r="425" spans="2:22" outlineLevel="2" x14ac:dyDescent="0.2">
      <c r="B425" s="58" t="s">
        <v>122</v>
      </c>
      <c r="C425" s="150">
        <v>74687.429999999993</v>
      </c>
      <c r="D425" s="146">
        <v>3580</v>
      </c>
      <c r="E425" s="56" t="str">
        <f t="shared" si="16"/>
        <v>35800000</v>
      </c>
      <c r="F425" s="163" t="str">
        <f t="shared" si="17"/>
        <v>35800000</v>
      </c>
      <c r="G425" s="165">
        <v>74687.429999999993</v>
      </c>
      <c r="H425" s="166">
        <v>1</v>
      </c>
      <c r="I425" s="148">
        <f t="shared" si="19"/>
        <v>0</v>
      </c>
      <c r="J425" s="1">
        <v>0</v>
      </c>
      <c r="K425" s="166">
        <v>0</v>
      </c>
      <c r="L425" s="148">
        <f t="shared" si="18"/>
        <v>0</v>
      </c>
      <c r="M425" s="1">
        <v>0</v>
      </c>
      <c r="N425" s="167">
        <v>0</v>
      </c>
      <c r="O425" s="1">
        <v>74687.429999999993</v>
      </c>
      <c r="P425" s="168">
        <v>1</v>
      </c>
      <c r="Q425" s="1">
        <v>0</v>
      </c>
      <c r="R425" s="168">
        <v>0</v>
      </c>
      <c r="S425" s="1">
        <v>0</v>
      </c>
      <c r="T425" s="168">
        <v>0</v>
      </c>
      <c r="U425" s="1">
        <v>0</v>
      </c>
      <c r="V425" s="169">
        <v>0</v>
      </c>
    </row>
    <row r="426" spans="2:22" outlineLevel="2" x14ac:dyDescent="0.2">
      <c r="B426" s="58" t="s">
        <v>122</v>
      </c>
      <c r="C426" s="150">
        <v>1084566.06</v>
      </c>
      <c r="D426" s="146">
        <v>4500</v>
      </c>
      <c r="E426" s="56" t="str">
        <f t="shared" si="16"/>
        <v>45000000</v>
      </c>
      <c r="F426" s="163">
        <f t="shared" si="17"/>
        <v>0</v>
      </c>
      <c r="G426" s="165">
        <v>0</v>
      </c>
      <c r="H426" s="166">
        <v>0</v>
      </c>
      <c r="I426" s="148">
        <f t="shared" si="19"/>
        <v>0</v>
      </c>
      <c r="J426" s="1">
        <v>0</v>
      </c>
      <c r="K426" s="166">
        <v>0</v>
      </c>
      <c r="L426" s="148" t="str">
        <f t="shared" si="18"/>
        <v>45000000</v>
      </c>
      <c r="M426" s="1">
        <v>1084566.06</v>
      </c>
      <c r="N426" s="167">
        <v>1</v>
      </c>
      <c r="O426" s="1">
        <v>1084566.06</v>
      </c>
      <c r="P426" s="168">
        <v>1</v>
      </c>
      <c r="Q426" s="1">
        <v>0</v>
      </c>
      <c r="R426" s="168">
        <v>0</v>
      </c>
      <c r="S426" s="1">
        <v>0</v>
      </c>
      <c r="T426" s="168">
        <v>0</v>
      </c>
      <c r="U426" s="1">
        <v>0</v>
      </c>
      <c r="V426" s="169">
        <v>0</v>
      </c>
    </row>
    <row r="427" spans="2:22" outlineLevel="2" x14ac:dyDescent="0.2">
      <c r="B427" s="58" t="s">
        <v>122</v>
      </c>
      <c r="C427" s="150">
        <v>671639.35</v>
      </c>
      <c r="D427" s="146">
        <v>4522</v>
      </c>
      <c r="E427" s="56" t="str">
        <f t="shared" si="16"/>
        <v>45220000</v>
      </c>
      <c r="F427" s="163">
        <f t="shared" si="17"/>
        <v>0</v>
      </c>
      <c r="G427" s="165">
        <v>0</v>
      </c>
      <c r="H427" s="166">
        <v>0</v>
      </c>
      <c r="I427" s="148">
        <f t="shared" si="19"/>
        <v>0</v>
      </c>
      <c r="J427" s="1">
        <v>0</v>
      </c>
      <c r="K427" s="166">
        <v>0</v>
      </c>
      <c r="L427" s="148" t="str">
        <f t="shared" si="18"/>
        <v>45220000</v>
      </c>
      <c r="M427" s="1">
        <v>671639.35</v>
      </c>
      <c r="N427" s="167">
        <v>3</v>
      </c>
      <c r="O427" s="1">
        <v>671639.35</v>
      </c>
      <c r="P427" s="168">
        <v>3</v>
      </c>
      <c r="Q427" s="1">
        <v>0</v>
      </c>
      <c r="R427" s="168">
        <v>0</v>
      </c>
      <c r="S427" s="1">
        <v>0</v>
      </c>
      <c r="T427" s="168">
        <v>0</v>
      </c>
      <c r="U427" s="1">
        <v>0</v>
      </c>
      <c r="V427" s="169">
        <v>0</v>
      </c>
    </row>
    <row r="428" spans="2:22" outlineLevel="2" x14ac:dyDescent="0.2">
      <c r="B428" s="58" t="s">
        <v>122</v>
      </c>
      <c r="C428" s="150">
        <v>671639.35</v>
      </c>
      <c r="D428" s="146">
        <v>4523</v>
      </c>
      <c r="E428" s="56" t="str">
        <f t="shared" si="16"/>
        <v>45230000</v>
      </c>
      <c r="F428" s="163">
        <f t="shared" si="17"/>
        <v>0</v>
      </c>
      <c r="G428" s="165">
        <v>0</v>
      </c>
      <c r="H428" s="166">
        <v>1</v>
      </c>
      <c r="I428" s="148">
        <f t="shared" si="19"/>
        <v>0</v>
      </c>
      <c r="J428" s="1">
        <v>0</v>
      </c>
      <c r="K428" s="166">
        <v>0</v>
      </c>
      <c r="L428" s="148" t="str">
        <f t="shared" si="18"/>
        <v>45230000</v>
      </c>
      <c r="M428" s="1">
        <v>671639.35</v>
      </c>
      <c r="N428" s="167">
        <v>3</v>
      </c>
      <c r="O428" s="1">
        <v>671639.35</v>
      </c>
      <c r="P428" s="168">
        <v>3</v>
      </c>
      <c r="Q428" s="1">
        <v>0</v>
      </c>
      <c r="R428" s="168">
        <v>1</v>
      </c>
      <c r="S428" s="1">
        <v>0</v>
      </c>
      <c r="T428" s="168">
        <v>0</v>
      </c>
      <c r="U428" s="1">
        <v>0</v>
      </c>
      <c r="V428" s="169">
        <v>0</v>
      </c>
    </row>
    <row r="429" spans="2:22" outlineLevel="2" x14ac:dyDescent="0.2">
      <c r="B429" s="58" t="s">
        <v>122</v>
      </c>
      <c r="C429" s="150">
        <v>5287521.3099999996</v>
      </c>
      <c r="D429" s="146">
        <v>7130</v>
      </c>
      <c r="E429" s="56" t="str">
        <f t="shared" si="16"/>
        <v>71300000</v>
      </c>
      <c r="F429" s="163">
        <f t="shared" si="17"/>
        <v>0</v>
      </c>
      <c r="G429" s="165">
        <v>0</v>
      </c>
      <c r="H429" s="166">
        <v>0</v>
      </c>
      <c r="I429" s="148" t="str">
        <f t="shared" si="19"/>
        <v>71300000</v>
      </c>
      <c r="J429" s="1">
        <v>5287521.3099999996</v>
      </c>
      <c r="K429" s="166">
        <v>2</v>
      </c>
      <c r="L429" s="148">
        <f t="shared" si="18"/>
        <v>0</v>
      </c>
      <c r="M429" s="1">
        <v>0</v>
      </c>
      <c r="N429" s="167">
        <v>0</v>
      </c>
      <c r="O429" s="1">
        <v>5287521.3099999996</v>
      </c>
      <c r="P429" s="168">
        <v>2</v>
      </c>
      <c r="Q429" s="1">
        <v>0</v>
      </c>
      <c r="R429" s="168">
        <v>0</v>
      </c>
      <c r="S429" s="1">
        <v>0</v>
      </c>
      <c r="T429" s="168">
        <v>0</v>
      </c>
      <c r="U429" s="1">
        <v>0</v>
      </c>
      <c r="V429" s="169">
        <v>0</v>
      </c>
    </row>
    <row r="430" spans="2:22" outlineLevel="2" x14ac:dyDescent="0.2">
      <c r="B430" s="58" t="s">
        <v>122</v>
      </c>
      <c r="C430" s="150">
        <v>61988.57</v>
      </c>
      <c r="D430" s="146">
        <v>7131</v>
      </c>
      <c r="E430" s="56" t="str">
        <f t="shared" si="16"/>
        <v>71310000</v>
      </c>
      <c r="F430" s="163">
        <f t="shared" si="17"/>
        <v>0</v>
      </c>
      <c r="G430" s="165">
        <v>0</v>
      </c>
      <c r="H430" s="166">
        <v>0</v>
      </c>
      <c r="I430" s="148" t="str">
        <f t="shared" si="19"/>
        <v>71310000</v>
      </c>
      <c r="J430" s="1">
        <v>61988.57</v>
      </c>
      <c r="K430" s="166">
        <v>3</v>
      </c>
      <c r="L430" s="148">
        <f t="shared" si="18"/>
        <v>0</v>
      </c>
      <c r="M430" s="1">
        <v>0</v>
      </c>
      <c r="N430" s="167">
        <v>0</v>
      </c>
      <c r="O430" s="1">
        <v>61988.57</v>
      </c>
      <c r="P430" s="168">
        <v>3</v>
      </c>
      <c r="Q430" s="1">
        <v>0</v>
      </c>
      <c r="R430" s="168">
        <v>0</v>
      </c>
      <c r="S430" s="1">
        <v>0</v>
      </c>
      <c r="T430" s="168">
        <v>0</v>
      </c>
      <c r="U430" s="1">
        <v>0</v>
      </c>
      <c r="V430" s="169">
        <v>0</v>
      </c>
    </row>
    <row r="431" spans="2:22" outlineLevel="2" x14ac:dyDescent="0.2">
      <c r="B431" s="151"/>
      <c r="C431" s="152"/>
      <c r="D431" s="153"/>
      <c r="E431" s="154"/>
      <c r="F431" s="155"/>
      <c r="G431" s="156"/>
      <c r="H431" s="157"/>
      <c r="I431" s="158"/>
      <c r="J431" s="159"/>
      <c r="K431" s="157"/>
      <c r="L431" s="158"/>
      <c r="M431" s="159"/>
      <c r="N431" s="160"/>
      <c r="O431" s="159"/>
      <c r="P431" s="161"/>
      <c r="Q431" s="159"/>
      <c r="R431" s="161"/>
      <c r="S431" s="159"/>
      <c r="T431" s="161"/>
      <c r="U431" s="159"/>
      <c r="V431" s="162"/>
    </row>
    <row r="432" spans="2:22" ht="24.75" customHeight="1" outlineLevel="1" x14ac:dyDescent="0.2">
      <c r="B432" s="55" t="s">
        <v>123</v>
      </c>
      <c r="C432" s="145">
        <f>SUBTOTAL(9,C433:C434)</f>
        <v>350378.57</v>
      </c>
      <c r="D432" s="146"/>
      <c r="E432" s="56"/>
      <c r="F432" s="163"/>
      <c r="G432" s="165"/>
      <c r="H432" s="166"/>
      <c r="I432" s="148"/>
      <c r="J432" s="1"/>
      <c r="K432" s="166"/>
      <c r="L432" s="148"/>
      <c r="M432" s="1"/>
      <c r="N432" s="167"/>
      <c r="O432" s="1"/>
      <c r="P432" s="168"/>
      <c r="Q432" s="1"/>
      <c r="R432" s="168"/>
      <c r="S432" s="1"/>
      <c r="T432" s="168"/>
      <c r="U432" s="1"/>
      <c r="V432" s="169"/>
    </row>
    <row r="433" spans="2:22" outlineLevel="2" x14ac:dyDescent="0.2">
      <c r="B433" s="58" t="s">
        <v>123</v>
      </c>
      <c r="C433" s="150">
        <v>121807.14</v>
      </c>
      <c r="D433" s="146">
        <v>3242</v>
      </c>
      <c r="E433" s="56" t="str">
        <f t="shared" si="16"/>
        <v>32420000</v>
      </c>
      <c r="F433" s="163" t="str">
        <f t="shared" si="17"/>
        <v>32420000</v>
      </c>
      <c r="G433" s="165">
        <v>121807.14</v>
      </c>
      <c r="H433" s="166">
        <v>1</v>
      </c>
      <c r="I433" s="148">
        <f t="shared" si="19"/>
        <v>0</v>
      </c>
      <c r="J433" s="1">
        <v>0</v>
      </c>
      <c r="K433" s="166">
        <v>0</v>
      </c>
      <c r="L433" s="148">
        <f t="shared" si="18"/>
        <v>0</v>
      </c>
      <c r="M433" s="1">
        <v>0</v>
      </c>
      <c r="N433" s="167">
        <v>0</v>
      </c>
      <c r="O433" s="1">
        <v>121807.12</v>
      </c>
      <c r="P433" s="168">
        <v>1</v>
      </c>
      <c r="Q433" s="1">
        <v>0</v>
      </c>
      <c r="R433" s="168">
        <v>0</v>
      </c>
      <c r="S433" s="1">
        <v>0</v>
      </c>
      <c r="T433" s="168">
        <v>0</v>
      </c>
      <c r="U433" s="1">
        <v>0</v>
      </c>
      <c r="V433" s="169">
        <v>0</v>
      </c>
    </row>
    <row r="434" spans="2:22" outlineLevel="2" x14ac:dyDescent="0.2">
      <c r="B434" s="58" t="s">
        <v>123</v>
      </c>
      <c r="C434" s="150">
        <v>228571.43</v>
      </c>
      <c r="D434" s="146">
        <v>7221</v>
      </c>
      <c r="E434" s="56" t="str">
        <f t="shared" si="16"/>
        <v>72210000</v>
      </c>
      <c r="F434" s="163">
        <f t="shared" si="17"/>
        <v>0</v>
      </c>
      <c r="G434" s="165">
        <v>0</v>
      </c>
      <c r="H434" s="166">
        <v>0</v>
      </c>
      <c r="I434" s="148" t="str">
        <f t="shared" si="19"/>
        <v>72210000</v>
      </c>
      <c r="J434" s="1">
        <v>228571.43</v>
      </c>
      <c r="K434" s="166">
        <v>1</v>
      </c>
      <c r="L434" s="148">
        <f t="shared" si="18"/>
        <v>0</v>
      </c>
      <c r="M434" s="1">
        <v>0</v>
      </c>
      <c r="N434" s="167">
        <v>0</v>
      </c>
      <c r="O434" s="1">
        <v>228571.43</v>
      </c>
      <c r="P434" s="168">
        <v>1</v>
      </c>
      <c r="Q434" s="1">
        <v>0</v>
      </c>
      <c r="R434" s="168">
        <v>0</v>
      </c>
      <c r="S434" s="1">
        <v>0</v>
      </c>
      <c r="T434" s="168">
        <v>0</v>
      </c>
      <c r="U434" s="1">
        <v>0</v>
      </c>
      <c r="V434" s="169">
        <v>0</v>
      </c>
    </row>
    <row r="435" spans="2:22" ht="13.5" outlineLevel="2" thickBot="1" x14ac:dyDescent="0.25">
      <c r="B435" s="151"/>
      <c r="C435" s="152"/>
      <c r="D435" s="153"/>
      <c r="E435" s="154"/>
      <c r="F435" s="155"/>
      <c r="G435" s="156"/>
      <c r="H435" s="157"/>
      <c r="I435" s="158"/>
      <c r="J435" s="159"/>
      <c r="K435" s="157"/>
      <c r="L435" s="158"/>
      <c r="M435" s="159"/>
      <c r="N435" s="160"/>
      <c r="O435" s="159"/>
      <c r="P435" s="161"/>
      <c r="Q435" s="159"/>
      <c r="R435" s="161"/>
      <c r="S435" s="159"/>
      <c r="T435" s="161"/>
      <c r="U435" s="159"/>
      <c r="V435" s="162"/>
    </row>
    <row r="436" spans="2:22" ht="18" customHeight="1" thickBot="1" x14ac:dyDescent="0.25">
      <c r="B436" s="59" t="s">
        <v>1</v>
      </c>
      <c r="C436" s="177">
        <f>SUM(C11,C14,C17,C62,C67,C70,C75,C78,C81,C87,C91,C100,C103,C108,C117,C169,C178,C181,C241,C244,C254,C257,C283,C320,C350,C370,C382,C386,C397,C401,C404,C407,C415,C418,C432)</f>
        <v>1946016219.48</v>
      </c>
      <c r="D436" s="178"/>
      <c r="E436" s="60"/>
      <c r="F436" s="61"/>
      <c r="G436" s="179">
        <f>SUM(G12:G435)</f>
        <v>472065506.40000015</v>
      </c>
      <c r="H436" s="129">
        <f>SUM(H12:H435)</f>
        <v>320</v>
      </c>
      <c r="I436" s="62"/>
      <c r="J436" s="180">
        <f>SUM(J12:J435)</f>
        <v>864219024.26000035</v>
      </c>
      <c r="K436" s="129">
        <f>SUM(K12:K435)</f>
        <v>608</v>
      </c>
      <c r="L436" s="62"/>
      <c r="M436" s="180">
        <f t="shared" ref="M436:V436" si="20">SUM(M12:M435)</f>
        <v>609731688.78000033</v>
      </c>
      <c r="N436" s="126">
        <f t="shared" si="20"/>
        <v>251</v>
      </c>
      <c r="O436" s="180">
        <f t="shared" si="20"/>
        <v>1837576952.1599996</v>
      </c>
      <c r="P436" s="128">
        <f t="shared" si="20"/>
        <v>1053</v>
      </c>
      <c r="Q436" s="180">
        <f t="shared" si="20"/>
        <v>66590425.019999988</v>
      </c>
      <c r="R436" s="128">
        <f t="shared" si="20"/>
        <v>109</v>
      </c>
      <c r="S436" s="180">
        <f t="shared" si="20"/>
        <v>31733217.720000003</v>
      </c>
      <c r="T436" s="128">
        <f t="shared" si="20"/>
        <v>9</v>
      </c>
      <c r="U436" s="180">
        <f t="shared" si="20"/>
        <v>10115624.59</v>
      </c>
      <c r="V436" s="127">
        <f t="shared" si="20"/>
        <v>8</v>
      </c>
    </row>
    <row r="437" spans="2:22" x14ac:dyDescent="0.2">
      <c r="C437" s="181"/>
      <c r="D437" s="80"/>
    </row>
    <row r="438" spans="2:22" x14ac:dyDescent="0.2">
      <c r="C438" s="181"/>
      <c r="D438" s="80"/>
      <c r="G438" s="182"/>
      <c r="O438" s="5"/>
    </row>
    <row r="439" spans="2:22" x14ac:dyDescent="0.2">
      <c r="G439" s="182"/>
    </row>
  </sheetData>
  <dataConsolidate/>
  <mergeCells count="4">
    <mergeCell ref="F8:H8"/>
    <mergeCell ref="I8:K8"/>
    <mergeCell ref="L8:N8"/>
    <mergeCell ref="O8:V8"/>
  </mergeCells>
  <pageMargins left="0.35433070866141736" right="0.35433070866141736" top="0.51181102362204722" bottom="0.59055118110236227" header="0.31496062992125984" footer="0.31496062992125984"/>
  <pageSetup paperSize="9" scale="54" fitToHeight="0" orientation="landscape" useFirstPageNumber="1" r:id="rId1"/>
  <headerFooter differentFirst="1">
    <oddHeader>&amp;L&amp;11&amp;UStatistique ventilées par entités acheteuses (suite)&amp;COMC - Statistique 2011 (Suisse)</oddHeader>
    <oddFooter>&amp;Cpage &amp;P / &amp;N</oddFooter>
    <firstHeader>&amp;C&amp;"Arial,Fett"OMC - Statistique &amp;K0033CC2015&amp;K000000 (S&amp;K000000uisse)</firstHeader>
    <firstFooter>&amp;Cpage &amp;P / &amp;N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  <outlinePr summaryBelow="0"/>
    <pageSetUpPr fitToPage="1"/>
  </sheetPr>
  <dimension ref="A1:V404"/>
  <sheetViews>
    <sheetView showZeros="0" view="pageLayout" zoomScaleNormal="100" workbookViewId="0">
      <selection activeCell="B1" sqref="B1"/>
    </sheetView>
  </sheetViews>
  <sheetFormatPr defaultColWidth="2.7109375" defaultRowHeight="12.75" outlineLevelRow="2" x14ac:dyDescent="0.2"/>
  <cols>
    <col min="1" max="1" width="3.28515625" style="4" customWidth="1"/>
    <col min="2" max="2" width="32.7109375" style="4" customWidth="1"/>
    <col min="3" max="3" width="16.5703125" style="4" bestFit="1" customWidth="1"/>
    <col min="4" max="4" width="6.5703125" style="4" hidden="1" customWidth="1"/>
    <col min="5" max="5" width="9.85546875" style="63" hidden="1" customWidth="1"/>
    <col min="6" max="6" width="9.85546875" style="4" customWidth="1"/>
    <col min="7" max="7" width="15.7109375" style="4" customWidth="1"/>
    <col min="8" max="8" width="10" style="4" customWidth="1"/>
    <col min="9" max="9" width="9.85546875" style="18" customWidth="1"/>
    <col min="10" max="10" width="15.7109375" style="18" customWidth="1"/>
    <col min="11" max="11" width="10.5703125" style="18" customWidth="1"/>
    <col min="12" max="12" width="9.85546875" style="18" customWidth="1"/>
    <col min="13" max="13" width="15.7109375" style="18" customWidth="1"/>
    <col min="14" max="14" width="11.42578125" style="18" customWidth="1"/>
    <col min="15" max="15" width="15.7109375" style="18" customWidth="1"/>
    <col min="16" max="16" width="10.5703125" style="18" customWidth="1"/>
    <col min="17" max="17" width="15.7109375" style="18" customWidth="1"/>
    <col min="18" max="18" width="10.5703125" style="18" customWidth="1"/>
    <col min="19" max="19" width="15.7109375" style="18" customWidth="1"/>
    <col min="20" max="20" width="10.5703125" style="18" customWidth="1"/>
    <col min="21" max="21" width="15.7109375" style="18" customWidth="1"/>
    <col min="22" max="22" width="10.5703125" style="18" customWidth="1"/>
    <col min="23" max="16384" width="2.7109375" style="4"/>
  </cols>
  <sheetData>
    <row r="1" spans="1:22" ht="15" x14ac:dyDescent="0.25">
      <c r="B1" s="135" t="s">
        <v>68</v>
      </c>
      <c r="C1" s="29"/>
      <c r="D1" s="29"/>
      <c r="E1" s="4"/>
      <c r="F1" s="30"/>
    </row>
    <row r="2" spans="1:22" ht="14.25" x14ac:dyDescent="0.2">
      <c r="B2" s="31"/>
      <c r="C2" s="29"/>
      <c r="D2" s="29"/>
      <c r="E2" s="31"/>
      <c r="F2" s="31"/>
    </row>
    <row r="3" spans="1:22" ht="12.75" customHeight="1" x14ac:dyDescent="0.2">
      <c r="B3" s="142" t="s">
        <v>86</v>
      </c>
      <c r="C3" s="142"/>
      <c r="D3" s="142"/>
      <c r="E3" s="142"/>
      <c r="F3" s="142"/>
      <c r="G3" s="142"/>
      <c r="H3" s="142"/>
      <c r="I3" s="142"/>
      <c r="J3" s="142"/>
      <c r="K3" s="142"/>
    </row>
    <row r="4" spans="1:22" ht="14.25" x14ac:dyDescent="0.2">
      <c r="B4" s="136" t="s">
        <v>85</v>
      </c>
      <c r="C4" s="29"/>
      <c r="D4" s="29"/>
      <c r="E4" s="31"/>
      <c r="F4" s="31"/>
    </row>
    <row r="5" spans="1:22" ht="14.25" x14ac:dyDescent="0.2">
      <c r="B5" s="31"/>
      <c r="C5" s="29"/>
      <c r="D5" s="29"/>
      <c r="E5" s="31"/>
      <c r="F5" s="31"/>
    </row>
    <row r="6" spans="1:22" ht="14.25" x14ac:dyDescent="0.2">
      <c r="B6" s="31"/>
      <c r="C6" s="29"/>
      <c r="D6" s="29"/>
      <c r="E6" s="31"/>
      <c r="F6" s="31"/>
    </row>
    <row r="7" spans="1:22" ht="15" x14ac:dyDescent="0.25">
      <c r="B7" s="12" t="s">
        <v>45</v>
      </c>
      <c r="C7" s="32"/>
      <c r="D7" s="32"/>
      <c r="E7" s="33"/>
      <c r="F7" s="33"/>
    </row>
    <row r="8" spans="1:22" ht="15.75" x14ac:dyDescent="0.25">
      <c r="B8" s="66" t="s">
        <v>81</v>
      </c>
      <c r="E8" s="4"/>
    </row>
    <row r="9" spans="1:22" ht="13.5" thickBot="1" x14ac:dyDescent="0.25">
      <c r="E9" s="4"/>
    </row>
    <row r="10" spans="1:22" s="141" customFormat="1" ht="39" customHeight="1" thickBot="1" x14ac:dyDescent="0.25">
      <c r="A10" s="4"/>
      <c r="E10" s="34"/>
      <c r="F10" s="237" t="s">
        <v>36</v>
      </c>
      <c r="G10" s="238"/>
      <c r="H10" s="239"/>
      <c r="I10" s="240" t="s">
        <v>37</v>
      </c>
      <c r="J10" s="241"/>
      <c r="K10" s="241"/>
      <c r="L10" s="240" t="s">
        <v>38</v>
      </c>
      <c r="M10" s="241"/>
      <c r="N10" s="242"/>
      <c r="O10" s="243" t="s">
        <v>39</v>
      </c>
      <c r="P10" s="244"/>
      <c r="Q10" s="244"/>
      <c r="R10" s="244"/>
      <c r="S10" s="244"/>
      <c r="T10" s="244"/>
      <c r="U10" s="244"/>
      <c r="V10" s="244"/>
    </row>
    <row r="11" spans="1:22" s="46" customFormat="1" ht="54.75" customHeight="1" thickBot="1" x14ac:dyDescent="0.25">
      <c r="A11" s="4"/>
      <c r="B11" s="35" t="s">
        <v>32</v>
      </c>
      <c r="C11" s="36" t="s">
        <v>33</v>
      </c>
      <c r="D11" s="37"/>
      <c r="E11" s="38" t="s">
        <v>28</v>
      </c>
      <c r="F11" s="39" t="s">
        <v>34</v>
      </c>
      <c r="G11" s="40" t="s">
        <v>35</v>
      </c>
      <c r="H11" s="45" t="s">
        <v>66</v>
      </c>
      <c r="I11" s="39" t="s">
        <v>34</v>
      </c>
      <c r="J11" s="40" t="s">
        <v>35</v>
      </c>
      <c r="K11" s="41" t="s">
        <v>66</v>
      </c>
      <c r="L11" s="39" t="s">
        <v>34</v>
      </c>
      <c r="M11" s="40" t="s">
        <v>35</v>
      </c>
      <c r="N11" s="42" t="s">
        <v>66</v>
      </c>
      <c r="O11" s="43" t="s">
        <v>17</v>
      </c>
      <c r="P11" s="40" t="s">
        <v>66</v>
      </c>
      <c r="Q11" s="44" t="s">
        <v>18</v>
      </c>
      <c r="R11" s="40" t="s">
        <v>66</v>
      </c>
      <c r="S11" s="44" t="s">
        <v>19</v>
      </c>
      <c r="T11" s="40" t="s">
        <v>66</v>
      </c>
      <c r="U11" s="44" t="s">
        <v>20</v>
      </c>
      <c r="V11" s="45" t="s">
        <v>66</v>
      </c>
    </row>
    <row r="12" spans="1:22" ht="38.25" hidden="1" x14ac:dyDescent="0.2">
      <c r="B12" s="47" t="s">
        <v>0</v>
      </c>
      <c r="C12" s="48" t="s">
        <v>1</v>
      </c>
      <c r="D12" s="49" t="s">
        <v>2</v>
      </c>
      <c r="E12" s="50" t="s">
        <v>29</v>
      </c>
      <c r="F12" s="51" t="s">
        <v>21</v>
      </c>
      <c r="G12" s="67" t="s">
        <v>3</v>
      </c>
      <c r="H12" s="48" t="s">
        <v>4</v>
      </c>
      <c r="I12" s="51" t="s">
        <v>21</v>
      </c>
      <c r="J12" s="52" t="s">
        <v>5</v>
      </c>
      <c r="K12" s="48" t="s">
        <v>6</v>
      </c>
      <c r="L12" s="51" t="s">
        <v>21</v>
      </c>
      <c r="M12" s="52" t="s">
        <v>7</v>
      </c>
      <c r="N12" s="96" t="s">
        <v>8</v>
      </c>
      <c r="O12" s="97" t="s">
        <v>9</v>
      </c>
      <c r="P12" s="52" t="s">
        <v>10</v>
      </c>
      <c r="Q12" s="52" t="s">
        <v>11</v>
      </c>
      <c r="R12" s="52" t="s">
        <v>12</v>
      </c>
      <c r="S12" s="52" t="s">
        <v>13</v>
      </c>
      <c r="T12" s="52" t="s">
        <v>14</v>
      </c>
      <c r="U12" s="52" t="s">
        <v>15</v>
      </c>
      <c r="V12" s="48" t="s">
        <v>16</v>
      </c>
    </row>
    <row r="13" spans="1:22" ht="26.25" customHeight="1" outlineLevel="1" x14ac:dyDescent="0.2">
      <c r="B13" s="55" t="s">
        <v>103</v>
      </c>
      <c r="C13" s="68">
        <f>SUBTOTAL(9,C14:C15)</f>
        <v>2186577.7999999998</v>
      </c>
      <c r="D13" s="69"/>
      <c r="E13" s="56"/>
      <c r="F13" s="57"/>
      <c r="G13" s="183"/>
      <c r="H13" s="184"/>
      <c r="I13" s="57"/>
      <c r="J13" s="183"/>
      <c r="K13" s="184"/>
      <c r="L13" s="57"/>
      <c r="M13" s="183"/>
      <c r="N13" s="166"/>
      <c r="O13" s="98"/>
      <c r="P13" s="168"/>
      <c r="Q13" s="183"/>
      <c r="R13" s="168"/>
      <c r="S13" s="183"/>
      <c r="T13" s="168"/>
      <c r="U13" s="183"/>
      <c r="V13" s="169"/>
    </row>
    <row r="14" spans="1:22" outlineLevel="2" x14ac:dyDescent="0.2">
      <c r="B14" s="58" t="s">
        <v>103</v>
      </c>
      <c r="C14" s="73">
        <v>1647582.06</v>
      </c>
      <c r="D14" s="69">
        <v>4522</v>
      </c>
      <c r="E14" s="56"/>
      <c r="F14" s="57"/>
      <c r="G14" s="183">
        <v>0</v>
      </c>
      <c r="H14" s="184">
        <v>0</v>
      </c>
      <c r="I14" s="57"/>
      <c r="J14" s="183">
        <v>0</v>
      </c>
      <c r="K14" s="184">
        <v>0</v>
      </c>
      <c r="L14" s="57"/>
      <c r="M14" s="183">
        <v>1647582.06</v>
      </c>
      <c r="N14" s="166">
        <v>1</v>
      </c>
      <c r="O14" s="98">
        <v>1647582.06</v>
      </c>
      <c r="P14" s="168">
        <v>1</v>
      </c>
      <c r="Q14" s="183">
        <v>0</v>
      </c>
      <c r="R14" s="168">
        <v>0</v>
      </c>
      <c r="S14" s="183">
        <v>0</v>
      </c>
      <c r="T14" s="168">
        <v>0</v>
      </c>
      <c r="U14" s="183">
        <v>0</v>
      </c>
      <c r="V14" s="169">
        <v>0</v>
      </c>
    </row>
    <row r="15" spans="1:22" outlineLevel="2" x14ac:dyDescent="0.2">
      <c r="B15" s="58"/>
      <c r="C15" s="73">
        <v>538995.74</v>
      </c>
      <c r="D15" s="69">
        <v>7130</v>
      </c>
      <c r="E15" s="56" t="str">
        <f t="shared" ref="E15:E22" si="0">D15 &amp; E$11</f>
        <v>71300000</v>
      </c>
      <c r="F15" s="57">
        <f t="shared" ref="F15:F22" si="1">IF(G15&gt;0,E15,0)</f>
        <v>0</v>
      </c>
      <c r="G15" s="183">
        <v>0</v>
      </c>
      <c r="H15" s="184">
        <v>0</v>
      </c>
      <c r="I15" s="57" t="str">
        <f t="shared" ref="I15:I22" si="2">IF(J15&gt;0,E15,0)</f>
        <v>71300000</v>
      </c>
      <c r="J15" s="183">
        <v>538995.74</v>
      </c>
      <c r="K15" s="184">
        <v>1</v>
      </c>
      <c r="L15" s="57">
        <f t="shared" ref="L15:L22" si="3">IF(M15&gt;0,E15,0)</f>
        <v>0</v>
      </c>
      <c r="M15" s="183">
        <v>0</v>
      </c>
      <c r="N15" s="166">
        <v>0</v>
      </c>
      <c r="O15" s="98">
        <v>538995.74</v>
      </c>
      <c r="P15" s="168">
        <v>1</v>
      </c>
      <c r="Q15" s="183">
        <v>0</v>
      </c>
      <c r="R15" s="168">
        <v>0</v>
      </c>
      <c r="S15" s="183">
        <v>0</v>
      </c>
      <c r="T15" s="168">
        <v>0</v>
      </c>
      <c r="U15" s="183">
        <v>0</v>
      </c>
      <c r="V15" s="169">
        <v>0</v>
      </c>
    </row>
    <row r="16" spans="1:22" outlineLevel="2" x14ac:dyDescent="0.2">
      <c r="B16" s="170" t="s">
        <v>103</v>
      </c>
      <c r="C16" s="185"/>
      <c r="D16" s="74"/>
      <c r="E16" s="154"/>
      <c r="F16" s="186"/>
      <c r="G16" s="187"/>
      <c r="H16" s="188"/>
      <c r="I16" s="186"/>
      <c r="J16" s="187"/>
      <c r="K16" s="188"/>
      <c r="L16" s="186"/>
      <c r="M16" s="187"/>
      <c r="N16" s="157"/>
      <c r="O16" s="189"/>
      <c r="P16" s="161"/>
      <c r="Q16" s="187"/>
      <c r="R16" s="161"/>
      <c r="S16" s="187"/>
      <c r="T16" s="161"/>
      <c r="U16" s="187"/>
      <c r="V16" s="162"/>
    </row>
    <row r="17" spans="1:22" ht="24.75" customHeight="1" outlineLevel="1" x14ac:dyDescent="0.2">
      <c r="B17" s="55" t="s">
        <v>106</v>
      </c>
      <c r="C17" s="68">
        <f>SUBTOTAL(9,C18:C19)</f>
        <v>1078647.42</v>
      </c>
      <c r="D17" s="69"/>
      <c r="E17" s="56"/>
      <c r="F17" s="57"/>
      <c r="G17" s="183"/>
      <c r="H17" s="184"/>
      <c r="I17" s="57"/>
      <c r="J17" s="183"/>
      <c r="K17" s="184"/>
      <c r="L17" s="57"/>
      <c r="M17" s="183"/>
      <c r="N17" s="166"/>
      <c r="O17" s="98"/>
      <c r="P17" s="168"/>
      <c r="Q17" s="183"/>
      <c r="R17" s="168"/>
      <c r="S17" s="183"/>
      <c r="T17" s="168"/>
      <c r="U17" s="183"/>
      <c r="V17" s="169"/>
    </row>
    <row r="18" spans="1:22" outlineLevel="2" x14ac:dyDescent="0.2">
      <c r="B18" s="58" t="s">
        <v>106</v>
      </c>
      <c r="C18" s="73">
        <v>580361.71</v>
      </c>
      <c r="D18" s="69">
        <v>3860</v>
      </c>
      <c r="E18" s="56" t="str">
        <f t="shared" si="0"/>
        <v>38600000</v>
      </c>
      <c r="F18" s="57" t="str">
        <f t="shared" si="1"/>
        <v>38600000</v>
      </c>
      <c r="G18" s="183">
        <v>580361.71</v>
      </c>
      <c r="H18" s="184">
        <v>1</v>
      </c>
      <c r="I18" s="57">
        <f t="shared" si="2"/>
        <v>0</v>
      </c>
      <c r="J18" s="183">
        <v>0</v>
      </c>
      <c r="K18" s="184">
        <v>0</v>
      </c>
      <c r="L18" s="57">
        <f t="shared" si="3"/>
        <v>0</v>
      </c>
      <c r="M18" s="183">
        <v>0</v>
      </c>
      <c r="N18" s="166">
        <v>0</v>
      </c>
      <c r="O18" s="98">
        <v>580361.71</v>
      </c>
      <c r="P18" s="168">
        <v>1</v>
      </c>
      <c r="Q18" s="183">
        <v>0</v>
      </c>
      <c r="R18" s="168">
        <v>0</v>
      </c>
      <c r="S18" s="183">
        <v>0</v>
      </c>
      <c r="T18" s="168">
        <v>0</v>
      </c>
      <c r="U18" s="183">
        <v>0</v>
      </c>
      <c r="V18" s="169">
        <v>0</v>
      </c>
    </row>
    <row r="19" spans="1:22" outlineLevel="2" x14ac:dyDescent="0.2">
      <c r="B19" s="58" t="s">
        <v>106</v>
      </c>
      <c r="C19" s="73">
        <v>498285.71</v>
      </c>
      <c r="D19" s="69">
        <v>7200</v>
      </c>
      <c r="E19" s="56" t="str">
        <f t="shared" si="0"/>
        <v>72000000</v>
      </c>
      <c r="F19" s="57">
        <f t="shared" si="1"/>
        <v>0</v>
      </c>
      <c r="G19" s="183">
        <v>0</v>
      </c>
      <c r="H19" s="184">
        <v>0</v>
      </c>
      <c r="I19" s="57" t="str">
        <f t="shared" si="2"/>
        <v>72000000</v>
      </c>
      <c r="J19" s="183">
        <v>498285.71</v>
      </c>
      <c r="K19" s="184">
        <v>1</v>
      </c>
      <c r="L19" s="57">
        <f t="shared" si="3"/>
        <v>0</v>
      </c>
      <c r="M19" s="183">
        <v>0</v>
      </c>
      <c r="N19" s="166">
        <v>0</v>
      </c>
      <c r="O19" s="98">
        <v>498285.71</v>
      </c>
      <c r="P19" s="168">
        <v>1</v>
      </c>
      <c r="Q19" s="183">
        <v>0</v>
      </c>
      <c r="R19" s="168">
        <v>0</v>
      </c>
      <c r="S19" s="183">
        <v>0</v>
      </c>
      <c r="T19" s="168">
        <v>0</v>
      </c>
      <c r="U19" s="183">
        <v>0</v>
      </c>
      <c r="V19" s="169">
        <v>0</v>
      </c>
    </row>
    <row r="20" spans="1:22" outlineLevel="2" x14ac:dyDescent="0.2">
      <c r="B20" s="170"/>
      <c r="C20" s="185"/>
      <c r="D20" s="74"/>
      <c r="E20" s="154"/>
      <c r="F20" s="186"/>
      <c r="G20" s="187"/>
      <c r="H20" s="188"/>
      <c r="I20" s="186"/>
      <c r="J20" s="187"/>
      <c r="K20" s="188"/>
      <c r="L20" s="186"/>
      <c r="M20" s="187"/>
      <c r="N20" s="157"/>
      <c r="O20" s="189"/>
      <c r="P20" s="161"/>
      <c r="Q20" s="187"/>
      <c r="R20" s="161"/>
      <c r="S20" s="187"/>
      <c r="T20" s="161"/>
      <c r="U20" s="187"/>
      <c r="V20" s="162"/>
    </row>
    <row r="21" spans="1:22" ht="25.5" customHeight="1" outlineLevel="1" x14ac:dyDescent="0.2">
      <c r="B21" s="55" t="s">
        <v>110</v>
      </c>
      <c r="C21" s="68">
        <f>SUBTOTAL(9,C22:C22)</f>
        <v>388571.43</v>
      </c>
      <c r="D21" s="69"/>
      <c r="E21" s="56"/>
      <c r="F21" s="57"/>
      <c r="G21" s="183"/>
      <c r="H21" s="184"/>
      <c r="I21" s="57"/>
      <c r="J21" s="183"/>
      <c r="K21" s="184"/>
      <c r="L21" s="57"/>
      <c r="M21" s="183"/>
      <c r="N21" s="166"/>
      <c r="O21" s="98"/>
      <c r="P21" s="168"/>
      <c r="Q21" s="183"/>
      <c r="R21" s="168"/>
      <c r="S21" s="183"/>
      <c r="T21" s="168"/>
      <c r="U21" s="183"/>
      <c r="V21" s="169"/>
    </row>
    <row r="22" spans="1:22" outlineLevel="2" x14ac:dyDescent="0.2">
      <c r="B22" s="58" t="s">
        <v>110</v>
      </c>
      <c r="C22" s="73">
        <v>388571.43</v>
      </c>
      <c r="D22" s="69">
        <v>3412</v>
      </c>
      <c r="E22" s="56" t="str">
        <f t="shared" si="0"/>
        <v>34120000</v>
      </c>
      <c r="F22" s="57" t="str">
        <f t="shared" si="1"/>
        <v>34120000</v>
      </c>
      <c r="G22" s="183">
        <v>388571.43</v>
      </c>
      <c r="H22" s="184">
        <v>1</v>
      </c>
      <c r="I22" s="57">
        <f t="shared" si="2"/>
        <v>0</v>
      </c>
      <c r="J22" s="183">
        <v>0</v>
      </c>
      <c r="K22" s="184">
        <v>0</v>
      </c>
      <c r="L22" s="57">
        <f t="shared" si="3"/>
        <v>0</v>
      </c>
      <c r="M22" s="183">
        <v>0</v>
      </c>
      <c r="N22" s="166">
        <v>0</v>
      </c>
      <c r="O22" s="98">
        <v>0</v>
      </c>
      <c r="P22" s="168">
        <v>0</v>
      </c>
      <c r="Q22" s="183">
        <v>388571.43</v>
      </c>
      <c r="R22" s="168">
        <v>1</v>
      </c>
      <c r="S22" s="183">
        <v>0</v>
      </c>
      <c r="T22" s="168">
        <v>0</v>
      </c>
      <c r="U22" s="183">
        <v>0</v>
      </c>
      <c r="V22" s="169">
        <v>0</v>
      </c>
    </row>
    <row r="23" spans="1:22" ht="13.5" outlineLevel="2" thickBot="1" x14ac:dyDescent="0.25">
      <c r="B23" s="170"/>
      <c r="C23" s="185"/>
      <c r="D23" s="74"/>
      <c r="E23" s="154"/>
      <c r="F23" s="186"/>
      <c r="G23" s="187"/>
      <c r="H23" s="188"/>
      <c r="I23" s="186"/>
      <c r="J23" s="187"/>
      <c r="K23" s="188"/>
      <c r="L23" s="186"/>
      <c r="M23" s="187"/>
      <c r="N23" s="157"/>
      <c r="O23" s="189"/>
      <c r="P23" s="161"/>
      <c r="Q23" s="187"/>
      <c r="R23" s="161"/>
      <c r="S23" s="187"/>
      <c r="T23" s="161"/>
      <c r="U23" s="187"/>
      <c r="V23" s="162"/>
    </row>
    <row r="24" spans="1:22" ht="18" customHeight="1" thickBot="1" x14ac:dyDescent="0.25">
      <c r="B24" s="59" t="s">
        <v>1</v>
      </c>
      <c r="C24" s="77">
        <f>SUM(C13,C17,C21)</f>
        <v>3653796.65</v>
      </c>
      <c r="D24" s="78"/>
      <c r="E24" s="60"/>
      <c r="F24" s="61"/>
      <c r="G24" s="190">
        <f>SUM(G13:G23)</f>
        <v>968933.1399999999</v>
      </c>
      <c r="H24" s="191">
        <f>SUM(H13:H23)</f>
        <v>2</v>
      </c>
      <c r="I24" s="62"/>
      <c r="J24" s="79">
        <f>SUM(J13:J23)</f>
        <v>1037281.45</v>
      </c>
      <c r="K24" s="191">
        <f>SUM(K13:K23)</f>
        <v>2</v>
      </c>
      <c r="L24" s="62"/>
      <c r="M24" s="79">
        <f t="shared" ref="M24:V24" si="4">SUM(M13:M23)</f>
        <v>1647582.06</v>
      </c>
      <c r="N24" s="192">
        <f t="shared" si="4"/>
        <v>1</v>
      </c>
      <c r="O24" s="79">
        <f t="shared" si="4"/>
        <v>3265225.2199999997</v>
      </c>
      <c r="P24" s="193">
        <f t="shared" si="4"/>
        <v>4</v>
      </c>
      <c r="Q24" s="79">
        <f t="shared" si="4"/>
        <v>388571.43</v>
      </c>
      <c r="R24" s="194">
        <f t="shared" si="4"/>
        <v>1</v>
      </c>
      <c r="S24" s="79">
        <f t="shared" si="4"/>
        <v>0</v>
      </c>
      <c r="T24" s="193">
        <f t="shared" si="4"/>
        <v>0</v>
      </c>
      <c r="U24" s="79">
        <f t="shared" si="4"/>
        <v>0</v>
      </c>
      <c r="V24" s="195">
        <f t="shared" si="4"/>
        <v>0</v>
      </c>
    </row>
    <row r="25" spans="1:22" x14ac:dyDescent="0.2">
      <c r="C25" s="80"/>
      <c r="D25" s="80"/>
    </row>
    <row r="26" spans="1:22" x14ac:dyDescent="0.2">
      <c r="A26" s="4" t="s">
        <v>22</v>
      </c>
      <c r="C26" s="80"/>
      <c r="D26" s="80"/>
    </row>
    <row r="27" spans="1:22" x14ac:dyDescent="0.2">
      <c r="C27" s="80">
        <f>SUM(O24+Q24+S24+U24)</f>
        <v>3653796.65</v>
      </c>
      <c r="D27" s="80"/>
    </row>
    <row r="28" spans="1:22" ht="15" x14ac:dyDescent="0.25">
      <c r="B28" s="12" t="s">
        <v>45</v>
      </c>
      <c r="C28" s="32"/>
      <c r="D28" s="32"/>
      <c r="E28" s="33"/>
      <c r="F28" s="33"/>
      <c r="G28" s="81"/>
    </row>
    <row r="29" spans="1:22" ht="15.75" x14ac:dyDescent="0.25">
      <c r="B29" s="82" t="s">
        <v>71</v>
      </c>
      <c r="E29" s="4"/>
    </row>
    <row r="30" spans="1:22" ht="13.5" thickBot="1" x14ac:dyDescent="0.25"/>
    <row r="31" spans="1:22" s="141" customFormat="1" ht="39" customHeight="1" thickBot="1" x14ac:dyDescent="0.25">
      <c r="A31" s="4"/>
      <c r="E31" s="34"/>
      <c r="F31" s="237" t="s">
        <v>36</v>
      </c>
      <c r="G31" s="238"/>
      <c r="H31" s="239"/>
      <c r="I31" s="240" t="s">
        <v>37</v>
      </c>
      <c r="J31" s="241"/>
      <c r="K31" s="241"/>
      <c r="L31" s="240" t="s">
        <v>38</v>
      </c>
      <c r="M31" s="241"/>
      <c r="N31" s="242"/>
      <c r="O31" s="243" t="s">
        <v>39</v>
      </c>
      <c r="P31" s="244"/>
      <c r="Q31" s="244"/>
      <c r="R31" s="244"/>
      <c r="S31" s="244"/>
      <c r="T31" s="244"/>
      <c r="U31" s="244"/>
      <c r="V31" s="244"/>
    </row>
    <row r="32" spans="1:22" s="46" customFormat="1" ht="54.75" customHeight="1" thickBot="1" x14ac:dyDescent="0.25">
      <c r="A32" s="4"/>
      <c r="B32" s="35" t="s">
        <v>32</v>
      </c>
      <c r="C32" s="196" t="s">
        <v>33</v>
      </c>
      <c r="D32" s="37"/>
      <c r="E32" s="95"/>
      <c r="F32" s="39" t="s">
        <v>34</v>
      </c>
      <c r="G32" s="197" t="s">
        <v>35</v>
      </c>
      <c r="H32" s="198" t="s">
        <v>66</v>
      </c>
      <c r="I32" s="39" t="s">
        <v>34</v>
      </c>
      <c r="J32" s="197" t="s">
        <v>35</v>
      </c>
      <c r="K32" s="199" t="s">
        <v>66</v>
      </c>
      <c r="L32" s="39" t="s">
        <v>34</v>
      </c>
      <c r="M32" s="197" t="s">
        <v>35</v>
      </c>
      <c r="N32" s="200" t="s">
        <v>46</v>
      </c>
      <c r="O32" s="43" t="s">
        <v>17</v>
      </c>
      <c r="P32" s="197" t="s">
        <v>66</v>
      </c>
      <c r="Q32" s="201" t="s">
        <v>18</v>
      </c>
      <c r="R32" s="197" t="s">
        <v>66</v>
      </c>
      <c r="S32" s="201" t="s">
        <v>19</v>
      </c>
      <c r="T32" s="197" t="s">
        <v>66</v>
      </c>
      <c r="U32" s="201" t="s">
        <v>20</v>
      </c>
      <c r="V32" s="198" t="s">
        <v>66</v>
      </c>
    </row>
    <row r="33" spans="2:22" ht="38.25" hidden="1" x14ac:dyDescent="0.2">
      <c r="B33" s="47" t="s">
        <v>0</v>
      </c>
      <c r="C33" s="48" t="s">
        <v>1</v>
      </c>
      <c r="D33" s="49" t="s">
        <v>2</v>
      </c>
      <c r="E33" s="50" t="s">
        <v>29</v>
      </c>
      <c r="F33" s="51" t="s">
        <v>21</v>
      </c>
      <c r="G33" s="67" t="s">
        <v>3</v>
      </c>
      <c r="H33" s="48" t="s">
        <v>4</v>
      </c>
      <c r="I33" s="51" t="s">
        <v>21</v>
      </c>
      <c r="J33" s="52" t="s">
        <v>5</v>
      </c>
      <c r="K33" s="48" t="s">
        <v>6</v>
      </c>
      <c r="L33" s="51" t="s">
        <v>21</v>
      </c>
      <c r="M33" s="52" t="s">
        <v>7</v>
      </c>
      <c r="N33" s="53" t="s">
        <v>8</v>
      </c>
      <c r="O33" s="54" t="s">
        <v>9</v>
      </c>
      <c r="P33" s="52" t="s">
        <v>10</v>
      </c>
      <c r="Q33" s="52" t="s">
        <v>11</v>
      </c>
      <c r="R33" s="52" t="s">
        <v>12</v>
      </c>
      <c r="S33" s="52" t="s">
        <v>13</v>
      </c>
      <c r="T33" s="52" t="s">
        <v>14</v>
      </c>
      <c r="U33" s="52" t="s">
        <v>15</v>
      </c>
      <c r="V33" s="48" t="s">
        <v>16</v>
      </c>
    </row>
    <row r="34" spans="2:22" ht="25.5" customHeight="1" outlineLevel="1" x14ac:dyDescent="0.2">
      <c r="B34" s="55" t="s">
        <v>91</v>
      </c>
      <c r="C34" s="68">
        <f>SUBTOTAL(9,C35:C44)</f>
        <v>87033286.270000011</v>
      </c>
      <c r="D34" s="69"/>
      <c r="E34" s="56"/>
      <c r="F34" s="102"/>
      <c r="G34" s="103"/>
      <c r="H34" s="101"/>
      <c r="I34" s="102"/>
      <c r="J34" s="103"/>
      <c r="K34" s="101"/>
      <c r="L34" s="102"/>
      <c r="M34" s="103"/>
      <c r="N34" s="122"/>
      <c r="O34" s="103"/>
      <c r="P34" s="104"/>
      <c r="Q34" s="103"/>
      <c r="R34" s="104"/>
      <c r="S34" s="103"/>
      <c r="T34" s="104"/>
      <c r="U34" s="103"/>
      <c r="V34" s="105">
        <f>SUBTOTAL(9,V35:V44)</f>
        <v>0</v>
      </c>
    </row>
    <row r="35" spans="2:22" outlineLevel="2" x14ac:dyDescent="0.2">
      <c r="B35" s="58" t="s">
        <v>91</v>
      </c>
      <c r="C35" s="73">
        <v>253685.71</v>
      </c>
      <c r="D35" s="69">
        <v>1462</v>
      </c>
      <c r="E35" s="56" t="str">
        <f t="shared" ref="E35:E158" si="5">D35 &amp; E$11</f>
        <v>14620000</v>
      </c>
      <c r="F35" s="100" t="str">
        <f t="shared" ref="F35:F158" si="6">IF(G35&gt;0,E35,0)</f>
        <v>14620000</v>
      </c>
      <c r="G35" s="121">
        <v>253685.71</v>
      </c>
      <c r="H35" s="101">
        <v>1</v>
      </c>
      <c r="I35" s="102">
        <f t="shared" ref="I35:I156" si="7">IF(J35&gt;0,E35,0)</f>
        <v>0</v>
      </c>
      <c r="J35" s="103">
        <v>0</v>
      </c>
      <c r="K35" s="101">
        <v>0</v>
      </c>
      <c r="L35" s="102">
        <f t="shared" ref="L35:L158" si="8">IF(M35&gt;0,E35,0)</f>
        <v>0</v>
      </c>
      <c r="M35" s="103">
        <v>0</v>
      </c>
      <c r="N35" s="122">
        <v>0</v>
      </c>
      <c r="O35" s="103">
        <v>253685.71</v>
      </c>
      <c r="P35" s="104">
        <v>1</v>
      </c>
      <c r="Q35" s="103">
        <v>0</v>
      </c>
      <c r="R35" s="104">
        <v>0</v>
      </c>
      <c r="S35" s="103">
        <v>0</v>
      </c>
      <c r="T35" s="104">
        <v>0</v>
      </c>
      <c r="U35" s="103">
        <v>0</v>
      </c>
      <c r="V35" s="105">
        <v>0</v>
      </c>
    </row>
    <row r="36" spans="2:22" outlineLevel="2" x14ac:dyDescent="0.2">
      <c r="B36" s="58" t="s">
        <v>91</v>
      </c>
      <c r="C36" s="73">
        <v>268571.43</v>
      </c>
      <c r="D36" s="69">
        <v>2200</v>
      </c>
      <c r="E36" s="56" t="str">
        <f t="shared" si="5"/>
        <v>22000000</v>
      </c>
      <c r="F36" s="100" t="str">
        <f t="shared" si="6"/>
        <v>22000000</v>
      </c>
      <c r="G36" s="121">
        <v>268571.43</v>
      </c>
      <c r="H36" s="101">
        <v>1</v>
      </c>
      <c r="I36" s="102">
        <f t="shared" si="7"/>
        <v>0</v>
      </c>
      <c r="J36" s="103">
        <v>0</v>
      </c>
      <c r="K36" s="101">
        <v>0</v>
      </c>
      <c r="L36" s="102">
        <f t="shared" si="8"/>
        <v>0</v>
      </c>
      <c r="M36" s="103">
        <v>0</v>
      </c>
      <c r="N36" s="122">
        <v>0</v>
      </c>
      <c r="O36" s="103">
        <v>268571.43</v>
      </c>
      <c r="P36" s="104">
        <v>1</v>
      </c>
      <c r="Q36" s="103">
        <v>0</v>
      </c>
      <c r="R36" s="104">
        <v>0</v>
      </c>
      <c r="S36" s="103">
        <v>0</v>
      </c>
      <c r="T36" s="104">
        <v>0</v>
      </c>
      <c r="U36" s="103">
        <v>0</v>
      </c>
      <c r="V36" s="105">
        <v>0</v>
      </c>
    </row>
    <row r="37" spans="2:22" outlineLevel="2" x14ac:dyDescent="0.2">
      <c r="B37" s="58" t="s">
        <v>91</v>
      </c>
      <c r="C37" s="73">
        <v>871428.57</v>
      </c>
      <c r="D37" s="69">
        <v>3010</v>
      </c>
      <c r="E37" s="56" t="str">
        <f t="shared" si="5"/>
        <v>30100000</v>
      </c>
      <c r="F37" s="100" t="str">
        <f t="shared" si="6"/>
        <v>30100000</v>
      </c>
      <c r="G37" s="121">
        <v>871428.57</v>
      </c>
      <c r="H37" s="101">
        <v>1</v>
      </c>
      <c r="I37" s="102">
        <f t="shared" si="7"/>
        <v>0</v>
      </c>
      <c r="J37" s="103">
        <v>0</v>
      </c>
      <c r="K37" s="101">
        <v>0</v>
      </c>
      <c r="L37" s="102">
        <f t="shared" si="8"/>
        <v>0</v>
      </c>
      <c r="M37" s="103">
        <v>0</v>
      </c>
      <c r="N37" s="122">
        <v>0</v>
      </c>
      <c r="O37" s="103">
        <v>871428.57</v>
      </c>
      <c r="P37" s="104">
        <v>1</v>
      </c>
      <c r="Q37" s="103">
        <v>0</v>
      </c>
      <c r="R37" s="104">
        <v>0</v>
      </c>
      <c r="S37" s="103">
        <v>0</v>
      </c>
      <c r="T37" s="104">
        <v>0</v>
      </c>
      <c r="U37" s="103">
        <v>0</v>
      </c>
      <c r="V37" s="105">
        <v>0</v>
      </c>
    </row>
    <row r="38" spans="2:22" outlineLevel="2" x14ac:dyDescent="0.2">
      <c r="B38" s="58" t="s">
        <v>91</v>
      </c>
      <c r="C38" s="73">
        <v>1754714.29</v>
      </c>
      <c r="D38" s="69">
        <v>3021</v>
      </c>
      <c r="E38" s="56" t="str">
        <f t="shared" si="5"/>
        <v>30210000</v>
      </c>
      <c r="F38" s="100" t="str">
        <f t="shared" si="6"/>
        <v>30210000</v>
      </c>
      <c r="G38" s="121">
        <v>1754714.29</v>
      </c>
      <c r="H38" s="101">
        <v>1</v>
      </c>
      <c r="I38" s="102">
        <f t="shared" si="7"/>
        <v>0</v>
      </c>
      <c r="J38" s="103">
        <v>0</v>
      </c>
      <c r="K38" s="101">
        <v>0</v>
      </c>
      <c r="L38" s="102">
        <f t="shared" si="8"/>
        <v>0</v>
      </c>
      <c r="M38" s="103">
        <v>0</v>
      </c>
      <c r="N38" s="122">
        <v>0</v>
      </c>
      <c r="O38" s="103">
        <v>1754714.29</v>
      </c>
      <c r="P38" s="104">
        <v>1</v>
      </c>
      <c r="Q38" s="103">
        <v>0</v>
      </c>
      <c r="R38" s="104">
        <v>0</v>
      </c>
      <c r="S38" s="103">
        <v>0</v>
      </c>
      <c r="T38" s="104">
        <v>0</v>
      </c>
      <c r="U38" s="103">
        <v>0</v>
      </c>
      <c r="V38" s="105">
        <v>0</v>
      </c>
    </row>
    <row r="39" spans="2:22" outlineLevel="2" x14ac:dyDescent="0.2">
      <c r="B39" s="58" t="s">
        <v>91</v>
      </c>
      <c r="C39" s="73">
        <v>170797.71</v>
      </c>
      <c r="D39" s="69">
        <v>3023</v>
      </c>
      <c r="E39" s="56" t="str">
        <f t="shared" si="5"/>
        <v>30230000</v>
      </c>
      <c r="F39" s="100" t="str">
        <f t="shared" si="6"/>
        <v>30230000</v>
      </c>
      <c r="G39" s="121">
        <v>170797.71</v>
      </c>
      <c r="H39" s="101">
        <v>1</v>
      </c>
      <c r="I39" s="102">
        <f t="shared" si="7"/>
        <v>0</v>
      </c>
      <c r="J39" s="103">
        <v>0</v>
      </c>
      <c r="K39" s="101">
        <v>0</v>
      </c>
      <c r="L39" s="102">
        <f t="shared" si="8"/>
        <v>0</v>
      </c>
      <c r="M39" s="103">
        <v>0</v>
      </c>
      <c r="N39" s="122">
        <v>0</v>
      </c>
      <c r="O39" s="103">
        <v>170797.71</v>
      </c>
      <c r="P39" s="104">
        <v>1</v>
      </c>
      <c r="Q39" s="103">
        <v>0</v>
      </c>
      <c r="R39" s="104">
        <v>0</v>
      </c>
      <c r="S39" s="103">
        <v>0</v>
      </c>
      <c r="T39" s="104">
        <v>0</v>
      </c>
      <c r="U39" s="103">
        <v>0</v>
      </c>
      <c r="V39" s="105">
        <v>0</v>
      </c>
    </row>
    <row r="40" spans="2:22" outlineLevel="2" x14ac:dyDescent="0.2">
      <c r="B40" s="58" t="s">
        <v>91</v>
      </c>
      <c r="C40" s="73">
        <v>1982992</v>
      </c>
      <c r="D40" s="69">
        <v>3242</v>
      </c>
      <c r="E40" s="56" t="str">
        <f t="shared" si="5"/>
        <v>32420000</v>
      </c>
      <c r="F40" s="100" t="str">
        <f t="shared" si="6"/>
        <v>32420000</v>
      </c>
      <c r="G40" s="121">
        <v>1057142.8600000001</v>
      </c>
      <c r="H40" s="101">
        <v>1</v>
      </c>
      <c r="I40" s="102" t="str">
        <f t="shared" si="7"/>
        <v>32420000</v>
      </c>
      <c r="J40" s="103">
        <v>925849.14</v>
      </c>
      <c r="K40" s="101">
        <v>1</v>
      </c>
      <c r="L40" s="102">
        <f t="shared" si="8"/>
        <v>0</v>
      </c>
      <c r="M40" s="103">
        <v>0</v>
      </c>
      <c r="N40" s="122">
        <v>0</v>
      </c>
      <c r="O40" s="103">
        <v>1982992</v>
      </c>
      <c r="P40" s="104">
        <v>2</v>
      </c>
      <c r="Q40" s="103">
        <v>0</v>
      </c>
      <c r="R40" s="104">
        <v>0</v>
      </c>
      <c r="S40" s="103">
        <v>0</v>
      </c>
      <c r="T40" s="104">
        <v>0</v>
      </c>
      <c r="U40" s="103">
        <v>0</v>
      </c>
      <c r="V40" s="105">
        <v>0</v>
      </c>
    </row>
    <row r="41" spans="2:22" outlineLevel="2" x14ac:dyDescent="0.2">
      <c r="B41" s="58" t="s">
        <v>91</v>
      </c>
      <c r="C41" s="73">
        <v>17021410.219999999</v>
      </c>
      <c r="D41" s="69">
        <v>4800</v>
      </c>
      <c r="E41" s="56" t="str">
        <f t="shared" si="5"/>
        <v>48000000</v>
      </c>
      <c r="F41" s="100" t="str">
        <f t="shared" si="6"/>
        <v>48000000</v>
      </c>
      <c r="G41" s="121">
        <v>11806473.93</v>
      </c>
      <c r="H41" s="101">
        <v>9</v>
      </c>
      <c r="I41" s="102" t="str">
        <f t="shared" si="7"/>
        <v>48000000</v>
      </c>
      <c r="J41" s="103">
        <v>5214936.29</v>
      </c>
      <c r="K41" s="101">
        <v>3</v>
      </c>
      <c r="L41" s="102">
        <f t="shared" si="8"/>
        <v>0</v>
      </c>
      <c r="M41" s="103">
        <v>0</v>
      </c>
      <c r="N41" s="122">
        <v>0</v>
      </c>
      <c r="O41" s="103">
        <v>15187140.82</v>
      </c>
      <c r="P41" s="104">
        <v>9</v>
      </c>
      <c r="Q41" s="103">
        <v>1834269.4</v>
      </c>
      <c r="R41" s="104">
        <v>3</v>
      </c>
      <c r="S41" s="103">
        <v>0</v>
      </c>
      <c r="T41" s="104">
        <v>0</v>
      </c>
      <c r="U41" s="103">
        <v>0</v>
      </c>
      <c r="V41" s="105">
        <v>0</v>
      </c>
    </row>
    <row r="42" spans="2:22" outlineLevel="2" x14ac:dyDescent="0.2">
      <c r="B42" s="58" t="s">
        <v>91</v>
      </c>
      <c r="C42" s="73">
        <v>595260</v>
      </c>
      <c r="D42" s="69">
        <v>4810</v>
      </c>
      <c r="E42" s="56" t="str">
        <f t="shared" si="5"/>
        <v>48100000</v>
      </c>
      <c r="F42" s="100" t="str">
        <f t="shared" si="6"/>
        <v>48100000</v>
      </c>
      <c r="G42" s="121">
        <v>595260</v>
      </c>
      <c r="H42" s="101">
        <v>1</v>
      </c>
      <c r="I42" s="102">
        <f t="shared" si="7"/>
        <v>0</v>
      </c>
      <c r="J42" s="103">
        <v>0</v>
      </c>
      <c r="K42" s="101">
        <v>0</v>
      </c>
      <c r="L42" s="102">
        <f t="shared" si="8"/>
        <v>0</v>
      </c>
      <c r="M42" s="103">
        <v>0</v>
      </c>
      <c r="N42" s="122">
        <v>0</v>
      </c>
      <c r="O42" s="103">
        <v>595260</v>
      </c>
      <c r="P42" s="104">
        <v>1</v>
      </c>
      <c r="Q42" s="103">
        <v>0</v>
      </c>
      <c r="R42" s="104">
        <v>0</v>
      </c>
      <c r="S42" s="103">
        <v>0</v>
      </c>
      <c r="T42" s="104">
        <v>0</v>
      </c>
      <c r="U42" s="103">
        <v>0</v>
      </c>
      <c r="V42" s="105">
        <v>0</v>
      </c>
    </row>
    <row r="43" spans="2:22" outlineLevel="2" x14ac:dyDescent="0.2">
      <c r="B43" s="58" t="s">
        <v>91</v>
      </c>
      <c r="C43" s="73">
        <v>11658784.029999999</v>
      </c>
      <c r="D43" s="69">
        <v>7200</v>
      </c>
      <c r="E43" s="56" t="str">
        <f t="shared" si="5"/>
        <v>72000000</v>
      </c>
      <c r="F43" s="100" t="str">
        <f t="shared" si="6"/>
        <v>72000000</v>
      </c>
      <c r="G43" s="121">
        <v>605714.29</v>
      </c>
      <c r="H43" s="101">
        <v>1</v>
      </c>
      <c r="I43" s="102" t="str">
        <f t="shared" si="7"/>
        <v>72000000</v>
      </c>
      <c r="J43" s="103">
        <v>11053069.74</v>
      </c>
      <c r="K43" s="101">
        <v>8</v>
      </c>
      <c r="L43" s="102">
        <f t="shared" si="8"/>
        <v>0</v>
      </c>
      <c r="M43" s="103">
        <v>0</v>
      </c>
      <c r="N43" s="122">
        <v>0</v>
      </c>
      <c r="O43" s="103">
        <v>10290060.029999999</v>
      </c>
      <c r="P43" s="104">
        <v>6</v>
      </c>
      <c r="Q43" s="103">
        <v>1368724</v>
      </c>
      <c r="R43" s="104">
        <v>3</v>
      </c>
      <c r="S43" s="103">
        <v>0</v>
      </c>
      <c r="T43" s="104">
        <v>0</v>
      </c>
      <c r="U43" s="103">
        <v>0</v>
      </c>
      <c r="V43" s="105">
        <v>0</v>
      </c>
    </row>
    <row r="44" spans="2:22" outlineLevel="2" x14ac:dyDescent="0.2">
      <c r="B44" s="58" t="s">
        <v>91</v>
      </c>
      <c r="C44" s="73">
        <v>52455642.310000002</v>
      </c>
      <c r="D44" s="69">
        <v>7226</v>
      </c>
      <c r="E44" s="56" t="str">
        <f t="shared" si="5"/>
        <v>72260000</v>
      </c>
      <c r="F44" s="100">
        <f t="shared" si="6"/>
        <v>0</v>
      </c>
      <c r="G44" s="121">
        <v>0</v>
      </c>
      <c r="H44" s="101">
        <v>0</v>
      </c>
      <c r="I44" s="102" t="str">
        <f t="shared" si="7"/>
        <v>72260000</v>
      </c>
      <c r="J44" s="103">
        <v>52455642.310000002</v>
      </c>
      <c r="K44" s="101">
        <v>29</v>
      </c>
      <c r="L44" s="102">
        <f t="shared" si="8"/>
        <v>0</v>
      </c>
      <c r="M44" s="103">
        <v>0</v>
      </c>
      <c r="N44" s="122">
        <v>0</v>
      </c>
      <c r="O44" s="103">
        <v>51259610.310000002</v>
      </c>
      <c r="P44" s="104">
        <v>27</v>
      </c>
      <c r="Q44" s="103">
        <v>1196032</v>
      </c>
      <c r="R44" s="104">
        <v>2</v>
      </c>
      <c r="S44" s="103">
        <v>0</v>
      </c>
      <c r="T44" s="104">
        <v>0</v>
      </c>
      <c r="U44" s="103">
        <v>0</v>
      </c>
      <c r="V44" s="105">
        <v>0</v>
      </c>
    </row>
    <row r="45" spans="2:22" outlineLevel="2" x14ac:dyDescent="0.2">
      <c r="B45" s="170"/>
      <c r="C45" s="185"/>
      <c r="D45" s="74"/>
      <c r="E45" s="154"/>
      <c r="F45" s="202"/>
      <c r="G45" s="110"/>
      <c r="H45" s="111"/>
      <c r="I45" s="203"/>
      <c r="J45" s="112"/>
      <c r="K45" s="111"/>
      <c r="L45" s="203"/>
      <c r="M45" s="112"/>
      <c r="N45" s="113"/>
      <c r="O45" s="112"/>
      <c r="P45" s="114"/>
      <c r="Q45" s="112"/>
      <c r="R45" s="114"/>
      <c r="S45" s="112"/>
      <c r="T45" s="114"/>
      <c r="U45" s="112"/>
      <c r="V45" s="115"/>
    </row>
    <row r="46" spans="2:22" ht="25.5" customHeight="1" outlineLevel="1" x14ac:dyDescent="0.2">
      <c r="B46" s="55" t="s">
        <v>92</v>
      </c>
      <c r="C46" s="68">
        <f>SUBTOTAL(9,C47:C47)</f>
        <v>158863.20000000001</v>
      </c>
      <c r="D46" s="69"/>
      <c r="E46" s="56"/>
      <c r="F46" s="100"/>
      <c r="G46" s="121"/>
      <c r="H46" s="101"/>
      <c r="I46" s="102"/>
      <c r="J46" s="103"/>
      <c r="K46" s="101"/>
      <c r="L46" s="102"/>
      <c r="M46" s="103"/>
      <c r="N46" s="122"/>
      <c r="O46" s="103"/>
      <c r="P46" s="104"/>
      <c r="Q46" s="103"/>
      <c r="R46" s="104"/>
      <c r="S46" s="103"/>
      <c r="T46" s="104"/>
      <c r="U46" s="103"/>
      <c r="V46" s="105">
        <f>SUBTOTAL(9,V47:V47)</f>
        <v>0</v>
      </c>
    </row>
    <row r="47" spans="2:22" outlineLevel="2" x14ac:dyDescent="0.2">
      <c r="B47" s="58" t="s">
        <v>92</v>
      </c>
      <c r="C47" s="73">
        <v>158863.20000000001</v>
      </c>
      <c r="D47" s="69">
        <v>3200</v>
      </c>
      <c r="E47" s="56" t="str">
        <f t="shared" si="5"/>
        <v>32000000</v>
      </c>
      <c r="F47" s="100" t="str">
        <f t="shared" si="6"/>
        <v>32000000</v>
      </c>
      <c r="G47" s="121">
        <v>158863.20000000001</v>
      </c>
      <c r="H47" s="101">
        <v>1</v>
      </c>
      <c r="I47" s="102">
        <f t="shared" si="7"/>
        <v>0</v>
      </c>
      <c r="J47" s="103">
        <v>0</v>
      </c>
      <c r="K47" s="101">
        <v>0</v>
      </c>
      <c r="L47" s="102">
        <f t="shared" si="8"/>
        <v>0</v>
      </c>
      <c r="M47" s="103">
        <v>0</v>
      </c>
      <c r="N47" s="122">
        <v>0</v>
      </c>
      <c r="O47" s="103">
        <v>158863.20000000001</v>
      </c>
      <c r="P47" s="104">
        <v>1</v>
      </c>
      <c r="Q47" s="103">
        <v>0</v>
      </c>
      <c r="R47" s="104">
        <v>0</v>
      </c>
      <c r="S47" s="103">
        <v>0</v>
      </c>
      <c r="T47" s="104">
        <v>0</v>
      </c>
      <c r="U47" s="103">
        <v>0</v>
      </c>
      <c r="V47" s="105">
        <v>0</v>
      </c>
    </row>
    <row r="48" spans="2:22" outlineLevel="2" x14ac:dyDescent="0.2">
      <c r="B48" s="170"/>
      <c r="C48" s="185"/>
      <c r="D48" s="74"/>
      <c r="E48" s="154"/>
      <c r="F48" s="202"/>
      <c r="G48" s="110"/>
      <c r="H48" s="111"/>
      <c r="I48" s="203"/>
      <c r="J48" s="112"/>
      <c r="K48" s="111"/>
      <c r="L48" s="203"/>
      <c r="M48" s="112"/>
      <c r="N48" s="113"/>
      <c r="O48" s="112"/>
      <c r="P48" s="114"/>
      <c r="Q48" s="112"/>
      <c r="R48" s="114"/>
      <c r="S48" s="112"/>
      <c r="T48" s="114"/>
      <c r="U48" s="112"/>
      <c r="V48" s="115"/>
    </row>
    <row r="49" spans="2:22" ht="25.5" customHeight="1" outlineLevel="1" x14ac:dyDescent="0.2">
      <c r="B49" s="55" t="s">
        <v>93</v>
      </c>
      <c r="C49" s="68">
        <f>SUBTOTAL(9,C50:C50)</f>
        <v>8089028.5700000003</v>
      </c>
      <c r="D49" s="69"/>
      <c r="E49" s="56"/>
      <c r="F49" s="100"/>
      <c r="G49" s="121"/>
      <c r="H49" s="101"/>
      <c r="I49" s="102"/>
      <c r="J49" s="103"/>
      <c r="K49" s="101"/>
      <c r="L49" s="102"/>
      <c r="M49" s="103"/>
      <c r="N49" s="122"/>
      <c r="O49" s="103"/>
      <c r="P49" s="104"/>
      <c r="Q49" s="103"/>
      <c r="R49" s="104"/>
      <c r="S49" s="176"/>
      <c r="T49" s="104"/>
      <c r="U49" s="104"/>
      <c r="V49" s="105">
        <f>SUBTOTAL(9,V50:V50)</f>
        <v>0</v>
      </c>
    </row>
    <row r="50" spans="2:22" outlineLevel="2" x14ac:dyDescent="0.2">
      <c r="B50" s="58" t="s">
        <v>93</v>
      </c>
      <c r="C50" s="73">
        <v>8089028.5700000003</v>
      </c>
      <c r="D50" s="69">
        <v>1550</v>
      </c>
      <c r="E50" s="56" t="str">
        <f t="shared" si="5"/>
        <v>15500000</v>
      </c>
      <c r="F50" s="100">
        <f t="shared" si="6"/>
        <v>0</v>
      </c>
      <c r="G50" s="121">
        <v>0</v>
      </c>
      <c r="H50" s="101">
        <v>0</v>
      </c>
      <c r="I50" s="102" t="str">
        <f t="shared" si="7"/>
        <v>15500000</v>
      </c>
      <c r="J50" s="103">
        <v>8089028.5700000003</v>
      </c>
      <c r="K50" s="101">
        <v>1</v>
      </c>
      <c r="L50" s="102">
        <f t="shared" si="8"/>
        <v>0</v>
      </c>
      <c r="M50" s="103">
        <v>0</v>
      </c>
      <c r="N50" s="122">
        <v>0</v>
      </c>
      <c r="O50" s="103">
        <v>8089028.5700000003</v>
      </c>
      <c r="P50" s="104">
        <v>1</v>
      </c>
      <c r="Q50" s="103">
        <v>0</v>
      </c>
      <c r="R50" s="104">
        <v>0</v>
      </c>
      <c r="S50" s="104">
        <v>0</v>
      </c>
      <c r="T50" s="104">
        <v>0</v>
      </c>
      <c r="U50" s="104">
        <v>0</v>
      </c>
      <c r="V50" s="105">
        <v>0</v>
      </c>
    </row>
    <row r="51" spans="2:22" outlineLevel="2" x14ac:dyDescent="0.2">
      <c r="B51" s="170"/>
      <c r="C51" s="185"/>
      <c r="D51" s="74"/>
      <c r="E51" s="154"/>
      <c r="F51" s="202"/>
      <c r="G51" s="110"/>
      <c r="H51" s="111"/>
      <c r="I51" s="203"/>
      <c r="J51" s="112"/>
      <c r="K51" s="111"/>
      <c r="L51" s="203"/>
      <c r="M51" s="112"/>
      <c r="N51" s="113"/>
      <c r="O51" s="112"/>
      <c r="P51" s="114"/>
      <c r="Q51" s="112"/>
      <c r="R51" s="114"/>
      <c r="S51" s="204"/>
      <c r="T51" s="114"/>
      <c r="U51" s="114"/>
      <c r="V51" s="115"/>
    </row>
    <row r="52" spans="2:22" ht="25.5" customHeight="1" outlineLevel="1" x14ac:dyDescent="0.2">
      <c r="B52" s="55" t="s">
        <v>94</v>
      </c>
      <c r="C52" s="68">
        <f>SUBTOTAL(9,C53:C53)</f>
        <v>709714.29</v>
      </c>
      <c r="D52" s="69"/>
      <c r="E52" s="56"/>
      <c r="F52" s="100"/>
      <c r="G52" s="121"/>
      <c r="H52" s="101"/>
      <c r="I52" s="102"/>
      <c r="J52" s="103"/>
      <c r="K52" s="101"/>
      <c r="L52" s="102"/>
      <c r="M52" s="103"/>
      <c r="N52" s="122"/>
      <c r="O52" s="103"/>
      <c r="P52" s="104"/>
      <c r="Q52" s="103"/>
      <c r="R52" s="104"/>
      <c r="S52" s="103"/>
      <c r="T52" s="104"/>
      <c r="U52" s="124"/>
      <c r="V52" s="105">
        <f>SUBTOTAL(9,V53:V53)</f>
        <v>0</v>
      </c>
    </row>
    <row r="53" spans="2:22" outlineLevel="2" x14ac:dyDescent="0.2">
      <c r="B53" s="58" t="s">
        <v>94</v>
      </c>
      <c r="C53" s="73">
        <v>709714.29</v>
      </c>
      <c r="D53" s="69">
        <v>7921</v>
      </c>
      <c r="E53" s="56" t="str">
        <f t="shared" si="5"/>
        <v>79210000</v>
      </c>
      <c r="F53" s="100">
        <f t="shared" si="6"/>
        <v>0</v>
      </c>
      <c r="G53" s="121">
        <v>0</v>
      </c>
      <c r="H53" s="101">
        <v>0</v>
      </c>
      <c r="I53" s="102" t="str">
        <f t="shared" si="7"/>
        <v>79210000</v>
      </c>
      <c r="J53" s="103">
        <v>709714.29</v>
      </c>
      <c r="K53" s="101">
        <v>1</v>
      </c>
      <c r="L53" s="102">
        <f t="shared" si="8"/>
        <v>0</v>
      </c>
      <c r="M53" s="103">
        <v>0</v>
      </c>
      <c r="N53" s="122">
        <v>0</v>
      </c>
      <c r="O53" s="103">
        <v>709714.29</v>
      </c>
      <c r="P53" s="104">
        <v>1</v>
      </c>
      <c r="Q53" s="103">
        <v>0</v>
      </c>
      <c r="R53" s="104">
        <v>0</v>
      </c>
      <c r="S53" s="103">
        <v>0</v>
      </c>
      <c r="T53" s="104">
        <v>0</v>
      </c>
      <c r="U53" s="124">
        <v>0</v>
      </c>
      <c r="V53" s="105">
        <v>0</v>
      </c>
    </row>
    <row r="54" spans="2:22" outlineLevel="2" x14ac:dyDescent="0.2">
      <c r="B54" s="170"/>
      <c r="C54" s="185"/>
      <c r="D54" s="74"/>
      <c r="E54" s="154"/>
      <c r="F54" s="202"/>
      <c r="G54" s="110"/>
      <c r="H54" s="111"/>
      <c r="I54" s="203"/>
      <c r="J54" s="112"/>
      <c r="K54" s="111"/>
      <c r="L54" s="203"/>
      <c r="M54" s="112"/>
      <c r="N54" s="113"/>
      <c r="O54" s="112"/>
      <c r="P54" s="114"/>
      <c r="Q54" s="112"/>
      <c r="R54" s="114"/>
      <c r="S54" s="112"/>
      <c r="T54" s="114"/>
      <c r="U54" s="205"/>
      <c r="V54" s="115"/>
    </row>
    <row r="55" spans="2:22" ht="26.25" customHeight="1" outlineLevel="1" x14ac:dyDescent="0.2">
      <c r="B55" s="55" t="s">
        <v>97</v>
      </c>
      <c r="C55" s="68">
        <f>SUBTOTAL(9,C56:C56)</f>
        <v>300000</v>
      </c>
      <c r="D55" s="69"/>
      <c r="E55" s="56"/>
      <c r="F55" s="100"/>
      <c r="G55" s="121"/>
      <c r="H55" s="101"/>
      <c r="I55" s="102"/>
      <c r="J55" s="103"/>
      <c r="K55" s="101"/>
      <c r="L55" s="102"/>
      <c r="M55" s="103"/>
      <c r="N55" s="122"/>
      <c r="O55" s="103"/>
      <c r="P55" s="104"/>
      <c r="Q55" s="103"/>
      <c r="R55" s="104"/>
      <c r="S55" s="103"/>
      <c r="T55" s="104"/>
      <c r="U55" s="124"/>
      <c r="V55" s="105">
        <f>SUBTOTAL(9,V56:V56)</f>
        <v>0</v>
      </c>
    </row>
    <row r="56" spans="2:22" outlineLevel="2" x14ac:dyDescent="0.2">
      <c r="B56" s="58" t="s">
        <v>97</v>
      </c>
      <c r="C56" s="73">
        <v>300000</v>
      </c>
      <c r="D56" s="69">
        <v>7920</v>
      </c>
      <c r="E56" s="56" t="str">
        <f t="shared" si="5"/>
        <v>79200000</v>
      </c>
      <c r="F56" s="100">
        <f t="shared" si="6"/>
        <v>0</v>
      </c>
      <c r="G56" s="121">
        <v>0</v>
      </c>
      <c r="H56" s="101">
        <v>0</v>
      </c>
      <c r="I56" s="102" t="str">
        <f t="shared" si="7"/>
        <v>79200000</v>
      </c>
      <c r="J56" s="103">
        <v>300000</v>
      </c>
      <c r="K56" s="101">
        <v>1</v>
      </c>
      <c r="L56" s="102">
        <f t="shared" si="8"/>
        <v>0</v>
      </c>
      <c r="M56" s="103">
        <v>0</v>
      </c>
      <c r="N56" s="122">
        <v>0</v>
      </c>
      <c r="O56" s="103">
        <v>300000</v>
      </c>
      <c r="P56" s="104">
        <v>1</v>
      </c>
      <c r="Q56" s="103">
        <v>0</v>
      </c>
      <c r="R56" s="104">
        <v>0</v>
      </c>
      <c r="S56" s="103">
        <v>0</v>
      </c>
      <c r="T56" s="104">
        <v>0</v>
      </c>
      <c r="U56" s="103">
        <v>0</v>
      </c>
      <c r="V56" s="105">
        <v>0</v>
      </c>
    </row>
    <row r="57" spans="2:22" outlineLevel="2" x14ac:dyDescent="0.2">
      <c r="B57" s="170"/>
      <c r="C57" s="185"/>
      <c r="D57" s="74"/>
      <c r="E57" s="154"/>
      <c r="F57" s="202"/>
      <c r="G57" s="110"/>
      <c r="H57" s="111"/>
      <c r="I57" s="203"/>
      <c r="J57" s="112"/>
      <c r="K57" s="111"/>
      <c r="L57" s="203"/>
      <c r="M57" s="112"/>
      <c r="N57" s="113"/>
      <c r="O57" s="112"/>
      <c r="P57" s="114"/>
      <c r="Q57" s="112"/>
      <c r="R57" s="114"/>
      <c r="S57" s="112"/>
      <c r="T57" s="114"/>
      <c r="U57" s="112"/>
      <c r="V57" s="115"/>
    </row>
    <row r="58" spans="2:22" ht="24.75" customHeight="1" outlineLevel="1" x14ac:dyDescent="0.2">
      <c r="B58" s="55" t="s">
        <v>98</v>
      </c>
      <c r="C58" s="68">
        <f>SUBTOTAL(9,C59:C59)</f>
        <v>543085.71</v>
      </c>
      <c r="D58" s="69"/>
      <c r="E58" s="56"/>
      <c r="F58" s="100"/>
      <c r="G58" s="121"/>
      <c r="H58" s="101"/>
      <c r="I58" s="102"/>
      <c r="J58" s="103"/>
      <c r="K58" s="101"/>
      <c r="L58" s="102"/>
      <c r="M58" s="103"/>
      <c r="N58" s="122"/>
      <c r="O58" s="103"/>
      <c r="P58" s="104"/>
      <c r="Q58" s="103"/>
      <c r="R58" s="104"/>
      <c r="S58" s="103"/>
      <c r="T58" s="104"/>
      <c r="U58" s="103"/>
      <c r="V58" s="105">
        <f>SUBTOTAL(9,V59:V59)</f>
        <v>0</v>
      </c>
    </row>
    <row r="59" spans="2:22" outlineLevel="2" x14ac:dyDescent="0.2">
      <c r="B59" s="58" t="s">
        <v>98</v>
      </c>
      <c r="C59" s="73">
        <v>543085.71</v>
      </c>
      <c r="D59" s="69">
        <v>7930</v>
      </c>
      <c r="E59" s="56" t="str">
        <f t="shared" si="5"/>
        <v>79300000</v>
      </c>
      <c r="F59" s="100">
        <f t="shared" si="6"/>
        <v>0</v>
      </c>
      <c r="G59" s="121">
        <v>0</v>
      </c>
      <c r="H59" s="101">
        <v>0</v>
      </c>
      <c r="I59" s="102" t="str">
        <f t="shared" si="7"/>
        <v>79300000</v>
      </c>
      <c r="J59" s="103">
        <v>543085.71</v>
      </c>
      <c r="K59" s="101">
        <v>1</v>
      </c>
      <c r="L59" s="102">
        <f t="shared" si="8"/>
        <v>0</v>
      </c>
      <c r="M59" s="103">
        <v>0</v>
      </c>
      <c r="N59" s="122">
        <v>0</v>
      </c>
      <c r="O59" s="103">
        <v>543085.71</v>
      </c>
      <c r="P59" s="104">
        <v>1</v>
      </c>
      <c r="Q59" s="103">
        <v>0</v>
      </c>
      <c r="R59" s="104">
        <v>0</v>
      </c>
      <c r="S59" s="103">
        <v>0</v>
      </c>
      <c r="T59" s="104">
        <v>0</v>
      </c>
      <c r="U59" s="103">
        <v>0</v>
      </c>
      <c r="V59" s="105">
        <v>0</v>
      </c>
    </row>
    <row r="60" spans="2:22" outlineLevel="2" x14ac:dyDescent="0.2">
      <c r="B60" s="170"/>
      <c r="C60" s="185"/>
      <c r="D60" s="74"/>
      <c r="E60" s="154"/>
      <c r="F60" s="202"/>
      <c r="G60" s="110"/>
      <c r="H60" s="111"/>
      <c r="I60" s="203"/>
      <c r="J60" s="112"/>
      <c r="K60" s="111"/>
      <c r="L60" s="203"/>
      <c r="M60" s="112"/>
      <c r="N60" s="113"/>
      <c r="O60" s="112"/>
      <c r="P60" s="114"/>
      <c r="Q60" s="112"/>
      <c r="R60" s="114"/>
      <c r="S60" s="112"/>
      <c r="T60" s="114"/>
      <c r="U60" s="112"/>
      <c r="V60" s="115"/>
    </row>
    <row r="61" spans="2:22" ht="26.25" customHeight="1" outlineLevel="1" x14ac:dyDescent="0.2">
      <c r="B61" s="55" t="s">
        <v>99</v>
      </c>
      <c r="C61" s="68">
        <f>SUBTOTAL(9,C62:C63)</f>
        <v>300571.43</v>
      </c>
      <c r="D61" s="69"/>
      <c r="E61" s="56"/>
      <c r="F61" s="100"/>
      <c r="G61" s="121"/>
      <c r="H61" s="101"/>
      <c r="I61" s="102"/>
      <c r="J61" s="103"/>
      <c r="K61" s="101"/>
      <c r="L61" s="102"/>
      <c r="M61" s="103"/>
      <c r="N61" s="122"/>
      <c r="O61" s="103"/>
      <c r="P61" s="104"/>
      <c r="Q61" s="103"/>
      <c r="R61" s="104"/>
      <c r="S61" s="103"/>
      <c r="T61" s="104"/>
      <c r="U61" s="103"/>
      <c r="V61" s="105">
        <f>SUBTOTAL(9,V62:V63)</f>
        <v>0</v>
      </c>
    </row>
    <row r="62" spans="2:22" outlineLevel="2" x14ac:dyDescent="0.2">
      <c r="B62" s="58" t="s">
        <v>99</v>
      </c>
      <c r="C62" s="73">
        <v>217142.86</v>
      </c>
      <c r="D62" s="69">
        <v>3019</v>
      </c>
      <c r="E62" s="56" t="str">
        <f t="shared" si="5"/>
        <v>30190000</v>
      </c>
      <c r="F62" s="100" t="str">
        <f t="shared" si="6"/>
        <v>30190000</v>
      </c>
      <c r="G62" s="121">
        <v>217142.86</v>
      </c>
      <c r="H62" s="101">
        <v>1</v>
      </c>
      <c r="I62" s="102">
        <f t="shared" si="7"/>
        <v>0</v>
      </c>
      <c r="J62" s="103">
        <v>0</v>
      </c>
      <c r="K62" s="101">
        <v>0</v>
      </c>
      <c r="L62" s="102">
        <f t="shared" si="8"/>
        <v>0</v>
      </c>
      <c r="M62" s="103">
        <v>0</v>
      </c>
      <c r="N62" s="122">
        <v>0</v>
      </c>
      <c r="O62" s="103">
        <v>217142.86</v>
      </c>
      <c r="P62" s="104">
        <v>1</v>
      </c>
      <c r="Q62" s="103">
        <v>0</v>
      </c>
      <c r="R62" s="104">
        <v>0</v>
      </c>
      <c r="S62" s="103">
        <v>0</v>
      </c>
      <c r="T62" s="104">
        <v>0</v>
      </c>
      <c r="U62" s="103">
        <v>0</v>
      </c>
      <c r="V62" s="105">
        <v>0</v>
      </c>
    </row>
    <row r="63" spans="2:22" outlineLevel="2" x14ac:dyDescent="0.2">
      <c r="B63" s="58" t="s">
        <v>99</v>
      </c>
      <c r="C63" s="73">
        <v>83428.570000000007</v>
      </c>
      <c r="D63" s="69">
        <v>3782</v>
      </c>
      <c r="E63" s="56" t="str">
        <f t="shared" si="5"/>
        <v>37820000</v>
      </c>
      <c r="F63" s="100" t="str">
        <f t="shared" si="6"/>
        <v>37820000</v>
      </c>
      <c r="G63" s="121">
        <v>83428.570000000007</v>
      </c>
      <c r="H63" s="101">
        <v>1</v>
      </c>
      <c r="I63" s="102">
        <f t="shared" si="7"/>
        <v>0</v>
      </c>
      <c r="J63" s="103">
        <v>0</v>
      </c>
      <c r="K63" s="101">
        <v>0</v>
      </c>
      <c r="L63" s="102">
        <f t="shared" si="8"/>
        <v>0</v>
      </c>
      <c r="M63" s="103">
        <v>0</v>
      </c>
      <c r="N63" s="122">
        <v>0</v>
      </c>
      <c r="O63" s="103">
        <v>83428.570000000007</v>
      </c>
      <c r="P63" s="104">
        <v>1</v>
      </c>
      <c r="Q63" s="103">
        <v>0</v>
      </c>
      <c r="R63" s="104">
        <v>0</v>
      </c>
      <c r="S63" s="103">
        <v>0</v>
      </c>
      <c r="T63" s="104">
        <v>0</v>
      </c>
      <c r="U63" s="103">
        <v>0</v>
      </c>
      <c r="V63" s="105">
        <v>0</v>
      </c>
    </row>
    <row r="64" spans="2:22" outlineLevel="2" x14ac:dyDescent="0.2">
      <c r="B64" s="170"/>
      <c r="C64" s="185"/>
      <c r="D64" s="74"/>
      <c r="E64" s="154"/>
      <c r="F64" s="202"/>
      <c r="G64" s="110"/>
      <c r="H64" s="111"/>
      <c r="I64" s="203"/>
      <c r="J64" s="112"/>
      <c r="K64" s="111"/>
      <c r="L64" s="203"/>
      <c r="M64" s="112"/>
      <c r="N64" s="113"/>
      <c r="O64" s="112"/>
      <c r="P64" s="114"/>
      <c r="Q64" s="112"/>
      <c r="R64" s="114"/>
      <c r="S64" s="112"/>
      <c r="T64" s="114"/>
      <c r="U64" s="112"/>
      <c r="V64" s="115"/>
    </row>
    <row r="65" spans="2:22" ht="26.25" customHeight="1" outlineLevel="1" x14ac:dyDescent="0.2">
      <c r="B65" s="55" t="s">
        <v>101</v>
      </c>
      <c r="C65" s="68">
        <f>SUBTOTAL(9,C66:C66)</f>
        <v>257142.86</v>
      </c>
      <c r="D65" s="69"/>
      <c r="E65" s="56"/>
      <c r="F65" s="100"/>
      <c r="G65" s="121"/>
      <c r="H65" s="101"/>
      <c r="I65" s="102"/>
      <c r="J65" s="103"/>
      <c r="K65" s="101"/>
      <c r="L65" s="102"/>
      <c r="M65" s="103"/>
      <c r="N65" s="122"/>
      <c r="O65" s="103"/>
      <c r="P65" s="104"/>
      <c r="Q65" s="103"/>
      <c r="R65" s="104"/>
      <c r="S65" s="103"/>
      <c r="T65" s="104"/>
      <c r="U65" s="103"/>
      <c r="V65" s="105">
        <f>SUBTOTAL(9,V66:V66)</f>
        <v>0</v>
      </c>
    </row>
    <row r="66" spans="2:22" outlineLevel="2" x14ac:dyDescent="0.2">
      <c r="B66" s="58" t="s">
        <v>101</v>
      </c>
      <c r="C66" s="73">
        <v>257142.86</v>
      </c>
      <c r="D66" s="69">
        <v>9072</v>
      </c>
      <c r="E66" s="56" t="str">
        <f t="shared" si="5"/>
        <v>90720000</v>
      </c>
      <c r="F66" s="100">
        <f t="shared" si="6"/>
        <v>0</v>
      </c>
      <c r="G66" s="121">
        <v>0</v>
      </c>
      <c r="H66" s="101">
        <v>0</v>
      </c>
      <c r="I66" s="102" t="str">
        <f t="shared" si="7"/>
        <v>90720000</v>
      </c>
      <c r="J66" s="103">
        <v>257142.86</v>
      </c>
      <c r="K66" s="101">
        <v>1</v>
      </c>
      <c r="L66" s="102">
        <f t="shared" si="8"/>
        <v>0</v>
      </c>
      <c r="M66" s="103">
        <v>0</v>
      </c>
      <c r="N66" s="122">
        <v>0</v>
      </c>
      <c r="O66" s="103">
        <v>257142.86</v>
      </c>
      <c r="P66" s="104">
        <v>1</v>
      </c>
      <c r="Q66" s="103">
        <v>0</v>
      </c>
      <c r="R66" s="104">
        <v>0</v>
      </c>
      <c r="S66" s="103">
        <v>0</v>
      </c>
      <c r="T66" s="104">
        <v>0</v>
      </c>
      <c r="U66" s="103">
        <v>0</v>
      </c>
      <c r="V66" s="105">
        <v>0</v>
      </c>
    </row>
    <row r="67" spans="2:22" outlineLevel="2" x14ac:dyDescent="0.2">
      <c r="B67" s="170"/>
      <c r="C67" s="185"/>
      <c r="D67" s="74"/>
      <c r="E67" s="154"/>
      <c r="F67" s="202"/>
      <c r="G67" s="110"/>
      <c r="H67" s="111"/>
      <c r="I67" s="203"/>
      <c r="J67" s="112"/>
      <c r="K67" s="111"/>
      <c r="L67" s="203"/>
      <c r="M67" s="112"/>
      <c r="N67" s="113"/>
      <c r="O67" s="112"/>
      <c r="P67" s="114"/>
      <c r="Q67" s="112"/>
      <c r="R67" s="114"/>
      <c r="S67" s="112"/>
      <c r="T67" s="114"/>
      <c r="U67" s="112"/>
      <c r="V67" s="115"/>
    </row>
    <row r="68" spans="2:22" ht="27" customHeight="1" outlineLevel="1" x14ac:dyDescent="0.2">
      <c r="B68" s="55" t="s">
        <v>102</v>
      </c>
      <c r="C68" s="68">
        <f>SUBTOTAL(9,C69:C70)</f>
        <v>742857.1399999999</v>
      </c>
      <c r="D68" s="69"/>
      <c r="E68" s="56"/>
      <c r="F68" s="100"/>
      <c r="G68" s="121"/>
      <c r="H68" s="101"/>
      <c r="I68" s="102"/>
      <c r="J68" s="103"/>
      <c r="K68" s="101"/>
      <c r="L68" s="102"/>
      <c r="M68" s="103"/>
      <c r="N68" s="122"/>
      <c r="O68" s="103"/>
      <c r="P68" s="104"/>
      <c r="Q68" s="103"/>
      <c r="R68" s="104"/>
      <c r="S68" s="103"/>
      <c r="T68" s="104"/>
      <c r="U68" s="103"/>
      <c r="V68" s="105">
        <f>SUBTOTAL(9,V69:V70)</f>
        <v>0</v>
      </c>
    </row>
    <row r="69" spans="2:22" outlineLevel="2" x14ac:dyDescent="0.2">
      <c r="B69" s="58" t="s">
        <v>102</v>
      </c>
      <c r="C69" s="73">
        <v>571428.56999999995</v>
      </c>
      <c r="D69" s="69">
        <v>7135</v>
      </c>
      <c r="E69" s="56" t="str">
        <f t="shared" si="5"/>
        <v>71350000</v>
      </c>
      <c r="F69" s="100">
        <f t="shared" si="6"/>
        <v>0</v>
      </c>
      <c r="G69" s="121">
        <v>0</v>
      </c>
      <c r="H69" s="101">
        <v>0</v>
      </c>
      <c r="I69" s="102" t="str">
        <f t="shared" si="7"/>
        <v>71350000</v>
      </c>
      <c r="J69" s="103">
        <v>571428.56999999995</v>
      </c>
      <c r="K69" s="101">
        <v>1</v>
      </c>
      <c r="L69" s="102">
        <f t="shared" si="8"/>
        <v>0</v>
      </c>
      <c r="M69" s="103">
        <v>0</v>
      </c>
      <c r="N69" s="122">
        <v>0</v>
      </c>
      <c r="O69" s="103">
        <v>571428.56999999995</v>
      </c>
      <c r="P69" s="104">
        <v>1</v>
      </c>
      <c r="Q69" s="103">
        <v>0</v>
      </c>
      <c r="R69" s="104">
        <v>0</v>
      </c>
      <c r="S69" s="103">
        <v>0</v>
      </c>
      <c r="T69" s="104">
        <v>0</v>
      </c>
      <c r="U69" s="103">
        <v>0</v>
      </c>
      <c r="V69" s="105">
        <v>0</v>
      </c>
    </row>
    <row r="70" spans="2:22" outlineLevel="2" x14ac:dyDescent="0.2">
      <c r="B70" s="58" t="s">
        <v>102</v>
      </c>
      <c r="C70" s="73">
        <v>171428.57</v>
      </c>
      <c r="D70" s="69">
        <v>9071</v>
      </c>
      <c r="E70" s="56" t="str">
        <f t="shared" si="5"/>
        <v>90710000</v>
      </c>
      <c r="F70" s="100">
        <f t="shared" si="6"/>
        <v>0</v>
      </c>
      <c r="G70" s="121">
        <v>0</v>
      </c>
      <c r="H70" s="101">
        <v>0</v>
      </c>
      <c r="I70" s="102" t="str">
        <f t="shared" si="7"/>
        <v>90710000</v>
      </c>
      <c r="J70" s="103">
        <v>171428.57</v>
      </c>
      <c r="K70" s="101">
        <v>1</v>
      </c>
      <c r="L70" s="102">
        <f t="shared" si="8"/>
        <v>0</v>
      </c>
      <c r="M70" s="103">
        <v>0</v>
      </c>
      <c r="N70" s="122">
        <v>0</v>
      </c>
      <c r="O70" s="103">
        <v>171428.57</v>
      </c>
      <c r="P70" s="104">
        <v>1</v>
      </c>
      <c r="Q70" s="103">
        <v>0</v>
      </c>
      <c r="R70" s="104">
        <v>0</v>
      </c>
      <c r="S70" s="103">
        <v>0</v>
      </c>
      <c r="T70" s="104">
        <v>0</v>
      </c>
      <c r="U70" s="103">
        <v>0</v>
      </c>
      <c r="V70" s="105">
        <v>0</v>
      </c>
    </row>
    <row r="71" spans="2:22" outlineLevel="2" x14ac:dyDescent="0.2">
      <c r="B71" s="170"/>
      <c r="C71" s="185"/>
      <c r="D71" s="74"/>
      <c r="E71" s="154"/>
      <c r="F71" s="202"/>
      <c r="G71" s="110"/>
      <c r="H71" s="111"/>
      <c r="I71" s="203"/>
      <c r="J71" s="112"/>
      <c r="K71" s="111"/>
      <c r="L71" s="203"/>
      <c r="M71" s="112"/>
      <c r="N71" s="113"/>
      <c r="O71" s="112"/>
      <c r="P71" s="114"/>
      <c r="Q71" s="112"/>
      <c r="R71" s="114"/>
      <c r="S71" s="112"/>
      <c r="T71" s="114"/>
      <c r="U71" s="112"/>
      <c r="V71" s="115"/>
    </row>
    <row r="72" spans="2:22" ht="26.25" customHeight="1" outlineLevel="1" x14ac:dyDescent="0.2">
      <c r="B72" s="55" t="s">
        <v>103</v>
      </c>
      <c r="C72" s="68">
        <f>SUBTOTAL(9,C73:C79)</f>
        <v>2572324.5</v>
      </c>
      <c r="D72" s="69"/>
      <c r="E72" s="56"/>
      <c r="F72" s="100"/>
      <c r="G72" s="121"/>
      <c r="H72" s="101"/>
      <c r="I72" s="102"/>
      <c r="J72" s="103"/>
      <c r="K72" s="101"/>
      <c r="L72" s="102"/>
      <c r="M72" s="103"/>
      <c r="N72" s="122"/>
      <c r="O72" s="103"/>
      <c r="P72" s="104"/>
      <c r="Q72" s="103"/>
      <c r="R72" s="104"/>
      <c r="S72" s="103"/>
      <c r="T72" s="104"/>
      <c r="U72" s="103"/>
      <c r="V72" s="105">
        <f>SUBTOTAL(9,V73:V79)</f>
        <v>0</v>
      </c>
    </row>
    <row r="73" spans="2:22" outlineLevel="2" x14ac:dyDescent="0.2">
      <c r="B73" s="58" t="s">
        <v>103</v>
      </c>
      <c r="C73" s="73">
        <v>563697.14</v>
      </c>
      <c r="D73" s="69">
        <v>3499</v>
      </c>
      <c r="E73" s="56" t="str">
        <f t="shared" si="5"/>
        <v>34990000</v>
      </c>
      <c r="F73" s="100">
        <f t="shared" si="6"/>
        <v>0</v>
      </c>
      <c r="G73" s="121">
        <v>0</v>
      </c>
      <c r="H73" s="101">
        <v>0</v>
      </c>
      <c r="I73" s="102">
        <f t="shared" si="7"/>
        <v>0</v>
      </c>
      <c r="J73" s="103">
        <v>0</v>
      </c>
      <c r="K73" s="101">
        <v>0</v>
      </c>
      <c r="L73" s="102" t="str">
        <f t="shared" si="8"/>
        <v>34990000</v>
      </c>
      <c r="M73" s="103">
        <v>563697.14</v>
      </c>
      <c r="N73" s="122">
        <v>1</v>
      </c>
      <c r="O73" s="103">
        <v>0</v>
      </c>
      <c r="P73" s="104">
        <v>0</v>
      </c>
      <c r="Q73" s="103">
        <v>563697.14</v>
      </c>
      <c r="R73" s="104">
        <v>1</v>
      </c>
      <c r="S73" s="103">
        <v>0</v>
      </c>
      <c r="T73" s="104">
        <v>0</v>
      </c>
      <c r="U73" s="103">
        <v>0</v>
      </c>
      <c r="V73" s="105">
        <v>0</v>
      </c>
    </row>
    <row r="74" spans="2:22" outlineLevel="2" x14ac:dyDescent="0.2">
      <c r="B74" s="58" t="s">
        <v>103</v>
      </c>
      <c r="C74" s="73">
        <v>373179.54</v>
      </c>
      <c r="D74" s="69">
        <v>3510</v>
      </c>
      <c r="E74" s="56" t="str">
        <f t="shared" si="5"/>
        <v>35100000</v>
      </c>
      <c r="F74" s="100">
        <f t="shared" si="6"/>
        <v>0</v>
      </c>
      <c r="G74" s="121">
        <v>0</v>
      </c>
      <c r="H74" s="101">
        <v>0</v>
      </c>
      <c r="I74" s="102">
        <f t="shared" si="7"/>
        <v>0</v>
      </c>
      <c r="J74" s="103">
        <v>0</v>
      </c>
      <c r="K74" s="101">
        <v>0</v>
      </c>
      <c r="L74" s="102" t="str">
        <f t="shared" si="8"/>
        <v>35100000</v>
      </c>
      <c r="M74" s="103">
        <v>373179.54</v>
      </c>
      <c r="N74" s="122">
        <v>1</v>
      </c>
      <c r="O74" s="103">
        <v>373179.54</v>
      </c>
      <c r="P74" s="104">
        <v>1</v>
      </c>
      <c r="Q74" s="103">
        <v>0</v>
      </c>
      <c r="R74" s="104">
        <v>0</v>
      </c>
      <c r="S74" s="103">
        <v>0</v>
      </c>
      <c r="T74" s="104">
        <v>0</v>
      </c>
      <c r="U74" s="103">
        <v>0</v>
      </c>
      <c r="V74" s="105">
        <v>0</v>
      </c>
    </row>
    <row r="75" spans="2:22" outlineLevel="2" x14ac:dyDescent="0.2">
      <c r="B75" s="58" t="s">
        <v>103</v>
      </c>
      <c r="C75" s="73">
        <v>414285.71</v>
      </c>
      <c r="D75" s="69">
        <v>4531</v>
      </c>
      <c r="E75" s="56" t="str">
        <f t="shared" si="5"/>
        <v>45310000</v>
      </c>
      <c r="F75" s="100">
        <f t="shared" si="6"/>
        <v>0</v>
      </c>
      <c r="G75" s="121">
        <v>0</v>
      </c>
      <c r="H75" s="101">
        <v>0</v>
      </c>
      <c r="I75" s="102">
        <f t="shared" si="7"/>
        <v>0</v>
      </c>
      <c r="J75" s="103">
        <v>0</v>
      </c>
      <c r="K75" s="101">
        <v>0</v>
      </c>
      <c r="L75" s="102" t="str">
        <f t="shared" si="8"/>
        <v>45310000</v>
      </c>
      <c r="M75" s="103">
        <v>414285.71</v>
      </c>
      <c r="N75" s="122">
        <v>1</v>
      </c>
      <c r="O75" s="103">
        <v>414285.71</v>
      </c>
      <c r="P75" s="104">
        <v>1</v>
      </c>
      <c r="Q75" s="103">
        <v>0</v>
      </c>
      <c r="R75" s="104">
        <v>0</v>
      </c>
      <c r="S75" s="103">
        <v>0</v>
      </c>
      <c r="T75" s="104">
        <v>0</v>
      </c>
      <c r="U75" s="103">
        <v>0</v>
      </c>
      <c r="V75" s="105">
        <v>0</v>
      </c>
    </row>
    <row r="76" spans="2:22" outlineLevel="2" x14ac:dyDescent="0.2">
      <c r="B76" s="58" t="s">
        <v>103</v>
      </c>
      <c r="C76" s="73">
        <v>210618.51</v>
      </c>
      <c r="D76" s="69">
        <v>4800</v>
      </c>
      <c r="E76" s="56" t="str">
        <f t="shared" si="5"/>
        <v>48000000</v>
      </c>
      <c r="F76" s="100">
        <f t="shared" si="6"/>
        <v>0</v>
      </c>
      <c r="G76" s="121">
        <v>0</v>
      </c>
      <c r="H76" s="101">
        <v>0</v>
      </c>
      <c r="I76" s="102" t="str">
        <f t="shared" si="7"/>
        <v>48000000</v>
      </c>
      <c r="J76" s="103">
        <v>210618.51</v>
      </c>
      <c r="K76" s="101">
        <v>1</v>
      </c>
      <c r="L76" s="102">
        <f t="shared" si="8"/>
        <v>0</v>
      </c>
      <c r="M76" s="103">
        <v>0</v>
      </c>
      <c r="N76" s="122">
        <v>0</v>
      </c>
      <c r="O76" s="103">
        <v>210618.51</v>
      </c>
      <c r="P76" s="104">
        <v>1</v>
      </c>
      <c r="Q76" s="103">
        <v>0</v>
      </c>
      <c r="R76" s="104">
        <v>0</v>
      </c>
      <c r="S76" s="103">
        <v>0</v>
      </c>
      <c r="T76" s="104">
        <v>0</v>
      </c>
      <c r="U76" s="103">
        <v>0</v>
      </c>
      <c r="V76" s="105">
        <v>0</v>
      </c>
    </row>
    <row r="77" spans="2:22" outlineLevel="2" x14ac:dyDescent="0.2">
      <c r="B77" s="58" t="s">
        <v>103</v>
      </c>
      <c r="C77" s="73">
        <v>200667.03</v>
      </c>
      <c r="D77" s="69">
        <v>7130</v>
      </c>
      <c r="E77" s="56" t="str">
        <f t="shared" si="5"/>
        <v>71300000</v>
      </c>
      <c r="F77" s="100">
        <f t="shared" si="6"/>
        <v>0</v>
      </c>
      <c r="G77" s="121">
        <v>0</v>
      </c>
      <c r="H77" s="101">
        <v>0</v>
      </c>
      <c r="I77" s="102" t="str">
        <f t="shared" si="7"/>
        <v>71300000</v>
      </c>
      <c r="J77" s="103">
        <v>200667.03</v>
      </c>
      <c r="K77" s="101">
        <v>1</v>
      </c>
      <c r="L77" s="102">
        <f t="shared" si="8"/>
        <v>0</v>
      </c>
      <c r="M77" s="103">
        <v>0</v>
      </c>
      <c r="N77" s="122">
        <v>0</v>
      </c>
      <c r="O77" s="103">
        <v>200667.03</v>
      </c>
      <c r="P77" s="104">
        <v>1</v>
      </c>
      <c r="Q77" s="103">
        <v>0</v>
      </c>
      <c r="R77" s="104">
        <v>0</v>
      </c>
      <c r="S77" s="103">
        <v>0</v>
      </c>
      <c r="T77" s="104">
        <v>0</v>
      </c>
      <c r="U77" s="103">
        <v>0</v>
      </c>
      <c r="V77" s="105">
        <v>0</v>
      </c>
    </row>
    <row r="78" spans="2:22" outlineLevel="2" x14ac:dyDescent="0.2">
      <c r="B78" s="58" t="s">
        <v>103</v>
      </c>
      <c r="C78" s="73">
        <v>599258.06000000006</v>
      </c>
      <c r="D78" s="69">
        <v>7200</v>
      </c>
      <c r="E78" s="56" t="str">
        <f t="shared" si="5"/>
        <v>72000000</v>
      </c>
      <c r="F78" s="100">
        <f t="shared" si="6"/>
        <v>0</v>
      </c>
      <c r="G78" s="121">
        <v>0</v>
      </c>
      <c r="H78" s="101">
        <v>0</v>
      </c>
      <c r="I78" s="102" t="str">
        <f t="shared" si="7"/>
        <v>72000000</v>
      </c>
      <c r="J78" s="103">
        <v>599258.06000000006</v>
      </c>
      <c r="K78" s="101">
        <v>4</v>
      </c>
      <c r="L78" s="102">
        <f t="shared" si="8"/>
        <v>0</v>
      </c>
      <c r="M78" s="103">
        <v>0</v>
      </c>
      <c r="N78" s="122">
        <v>0</v>
      </c>
      <c r="O78" s="103">
        <v>599258.06000000006</v>
      </c>
      <c r="P78" s="104">
        <v>4</v>
      </c>
      <c r="Q78" s="103">
        <v>0</v>
      </c>
      <c r="R78" s="104">
        <v>0</v>
      </c>
      <c r="S78" s="103">
        <v>0</v>
      </c>
      <c r="T78" s="104">
        <v>0</v>
      </c>
      <c r="U78" s="103">
        <v>0</v>
      </c>
      <c r="V78" s="105">
        <v>0</v>
      </c>
    </row>
    <row r="79" spans="2:22" outlineLevel="2" x14ac:dyDescent="0.2">
      <c r="B79" s="58" t="s">
        <v>103</v>
      </c>
      <c r="C79" s="73">
        <v>210618.51</v>
      </c>
      <c r="D79" s="69">
        <v>7220</v>
      </c>
      <c r="E79" s="56" t="str">
        <f t="shared" si="5"/>
        <v>72200000</v>
      </c>
      <c r="F79" s="100">
        <f t="shared" si="6"/>
        <v>0</v>
      </c>
      <c r="G79" s="121">
        <v>0</v>
      </c>
      <c r="H79" s="101">
        <v>0</v>
      </c>
      <c r="I79" s="102" t="str">
        <f t="shared" si="7"/>
        <v>72200000</v>
      </c>
      <c r="J79" s="103">
        <v>210618.51</v>
      </c>
      <c r="K79" s="101">
        <v>1</v>
      </c>
      <c r="L79" s="102">
        <f t="shared" si="8"/>
        <v>0</v>
      </c>
      <c r="M79" s="103">
        <v>0</v>
      </c>
      <c r="N79" s="122">
        <v>0</v>
      </c>
      <c r="O79" s="103">
        <v>210618.51</v>
      </c>
      <c r="P79" s="104">
        <v>1</v>
      </c>
      <c r="Q79" s="103">
        <v>0</v>
      </c>
      <c r="R79" s="104">
        <v>0</v>
      </c>
      <c r="S79" s="103">
        <v>0</v>
      </c>
      <c r="T79" s="104">
        <v>0</v>
      </c>
      <c r="U79" s="103">
        <v>0</v>
      </c>
      <c r="V79" s="105">
        <v>0</v>
      </c>
    </row>
    <row r="80" spans="2:22" outlineLevel="2" x14ac:dyDescent="0.2">
      <c r="B80" s="170"/>
      <c r="C80" s="185"/>
      <c r="D80" s="74"/>
      <c r="E80" s="154"/>
      <c r="F80" s="202"/>
      <c r="G80" s="110"/>
      <c r="H80" s="111"/>
      <c r="I80" s="203"/>
      <c r="J80" s="112"/>
      <c r="K80" s="111"/>
      <c r="L80" s="203"/>
      <c r="M80" s="112"/>
      <c r="N80" s="113"/>
      <c r="O80" s="112"/>
      <c r="P80" s="114"/>
      <c r="Q80" s="112"/>
      <c r="R80" s="114"/>
      <c r="S80" s="112"/>
      <c r="T80" s="114"/>
      <c r="U80" s="112"/>
      <c r="V80" s="115"/>
    </row>
    <row r="81" spans="2:22" ht="24.75" customHeight="1" outlineLevel="1" x14ac:dyDescent="0.2">
      <c r="B81" s="55" t="s">
        <v>104</v>
      </c>
      <c r="C81" s="68">
        <f>SUBTOTAL(9,C82:C83)</f>
        <v>1051589.1399999999</v>
      </c>
      <c r="D81" s="69"/>
      <c r="E81" s="56"/>
      <c r="F81" s="100"/>
      <c r="G81" s="121"/>
      <c r="H81" s="101"/>
      <c r="I81" s="102"/>
      <c r="J81" s="103"/>
      <c r="K81" s="101"/>
      <c r="L81" s="102"/>
      <c r="M81" s="103"/>
      <c r="N81" s="122"/>
      <c r="O81" s="103"/>
      <c r="P81" s="104"/>
      <c r="Q81" s="103"/>
      <c r="R81" s="104"/>
      <c r="S81" s="103"/>
      <c r="T81" s="104"/>
      <c r="U81" s="103"/>
      <c r="V81" s="105">
        <f>SUBTOTAL(9,V82:V83)</f>
        <v>0</v>
      </c>
    </row>
    <row r="82" spans="2:22" outlineLevel="2" x14ac:dyDescent="0.2">
      <c r="B82" s="58" t="s">
        <v>104</v>
      </c>
      <c r="C82" s="73">
        <v>634920.56999999995</v>
      </c>
      <c r="D82" s="69">
        <v>7124</v>
      </c>
      <c r="E82" s="56" t="str">
        <f t="shared" si="5"/>
        <v>71240000</v>
      </c>
      <c r="F82" s="100">
        <f t="shared" si="6"/>
        <v>0</v>
      </c>
      <c r="G82" s="121">
        <v>0</v>
      </c>
      <c r="H82" s="101">
        <v>0</v>
      </c>
      <c r="I82" s="102" t="str">
        <f t="shared" si="7"/>
        <v>71240000</v>
      </c>
      <c r="J82" s="103">
        <v>634920.56999999995</v>
      </c>
      <c r="K82" s="101">
        <v>1</v>
      </c>
      <c r="L82" s="102">
        <f t="shared" si="8"/>
        <v>0</v>
      </c>
      <c r="M82" s="103">
        <v>0</v>
      </c>
      <c r="N82" s="122">
        <v>0</v>
      </c>
      <c r="O82" s="103">
        <v>634920.56999999995</v>
      </c>
      <c r="P82" s="104">
        <v>1</v>
      </c>
      <c r="Q82" s="103">
        <v>0</v>
      </c>
      <c r="R82" s="104">
        <v>0</v>
      </c>
      <c r="S82" s="103">
        <v>0</v>
      </c>
      <c r="T82" s="104">
        <v>0</v>
      </c>
      <c r="U82" s="103">
        <v>0</v>
      </c>
      <c r="V82" s="105">
        <v>0</v>
      </c>
    </row>
    <row r="83" spans="2:22" outlineLevel="2" x14ac:dyDescent="0.2">
      <c r="B83" s="58" t="s">
        <v>104</v>
      </c>
      <c r="C83" s="73">
        <v>416668.57</v>
      </c>
      <c r="D83" s="69">
        <v>7300</v>
      </c>
      <c r="E83" s="56" t="str">
        <f t="shared" si="5"/>
        <v>73000000</v>
      </c>
      <c r="F83" s="100">
        <f t="shared" si="6"/>
        <v>0</v>
      </c>
      <c r="G83" s="121">
        <v>0</v>
      </c>
      <c r="H83" s="101">
        <v>0</v>
      </c>
      <c r="I83" s="102" t="str">
        <f t="shared" si="7"/>
        <v>73000000</v>
      </c>
      <c r="J83" s="103">
        <v>416668.57</v>
      </c>
      <c r="K83" s="101">
        <v>2</v>
      </c>
      <c r="L83" s="102">
        <f t="shared" si="8"/>
        <v>0</v>
      </c>
      <c r="M83" s="103">
        <v>0</v>
      </c>
      <c r="N83" s="122">
        <v>0</v>
      </c>
      <c r="O83" s="103">
        <v>416668.57</v>
      </c>
      <c r="P83" s="104">
        <v>2</v>
      </c>
      <c r="Q83" s="103">
        <v>0</v>
      </c>
      <c r="R83" s="104">
        <v>0</v>
      </c>
      <c r="S83" s="103">
        <v>0</v>
      </c>
      <c r="T83" s="104">
        <v>0</v>
      </c>
      <c r="U83" s="103">
        <v>0</v>
      </c>
      <c r="V83" s="105">
        <v>0</v>
      </c>
    </row>
    <row r="84" spans="2:22" outlineLevel="2" x14ac:dyDescent="0.2">
      <c r="B84" s="170"/>
      <c r="C84" s="185"/>
      <c r="D84" s="74"/>
      <c r="E84" s="154"/>
      <c r="F84" s="202"/>
      <c r="G84" s="110"/>
      <c r="H84" s="111"/>
      <c r="I84" s="203"/>
      <c r="J84" s="112"/>
      <c r="K84" s="111"/>
      <c r="L84" s="203"/>
      <c r="M84" s="112"/>
      <c r="N84" s="113"/>
      <c r="O84" s="112"/>
      <c r="P84" s="114"/>
      <c r="Q84" s="112"/>
      <c r="R84" s="114"/>
      <c r="S84" s="112"/>
      <c r="T84" s="114"/>
      <c r="U84" s="112"/>
      <c r="V84" s="115"/>
    </row>
    <row r="85" spans="2:22" ht="25.5" customHeight="1" outlineLevel="1" x14ac:dyDescent="0.2">
      <c r="B85" s="55" t="s">
        <v>106</v>
      </c>
      <c r="C85" s="68">
        <f>SUBTOTAL(9,C86:C96)</f>
        <v>13826400</v>
      </c>
      <c r="D85" s="69"/>
      <c r="E85" s="56"/>
      <c r="F85" s="100"/>
      <c r="G85" s="121"/>
      <c r="H85" s="101"/>
      <c r="I85" s="102"/>
      <c r="J85" s="103"/>
      <c r="K85" s="101"/>
      <c r="L85" s="102"/>
      <c r="M85" s="103"/>
      <c r="N85" s="122"/>
      <c r="O85" s="103"/>
      <c r="P85" s="104"/>
      <c r="Q85" s="103"/>
      <c r="R85" s="104"/>
      <c r="S85" s="103"/>
      <c r="T85" s="104"/>
      <c r="U85" s="103"/>
      <c r="V85" s="105">
        <f>SUBTOTAL(9,V86:V96)</f>
        <v>0</v>
      </c>
    </row>
    <row r="86" spans="2:22" outlineLevel="2" x14ac:dyDescent="0.2">
      <c r="B86" s="58" t="s">
        <v>106</v>
      </c>
      <c r="C86" s="73">
        <v>720571.43</v>
      </c>
      <c r="D86" s="69">
        <v>3100</v>
      </c>
      <c r="E86" s="56" t="str">
        <f t="shared" si="5"/>
        <v>31000000</v>
      </c>
      <c r="F86" s="100" t="str">
        <f t="shared" si="6"/>
        <v>31000000</v>
      </c>
      <c r="G86" s="121">
        <v>720571.43</v>
      </c>
      <c r="H86" s="101">
        <v>1</v>
      </c>
      <c r="I86" s="102">
        <f t="shared" si="7"/>
        <v>0</v>
      </c>
      <c r="J86" s="103">
        <v>0</v>
      </c>
      <c r="K86" s="101">
        <v>0</v>
      </c>
      <c r="L86" s="102">
        <f t="shared" si="8"/>
        <v>0</v>
      </c>
      <c r="M86" s="103">
        <v>0</v>
      </c>
      <c r="N86" s="122">
        <v>0</v>
      </c>
      <c r="O86" s="103">
        <v>720571.43</v>
      </c>
      <c r="P86" s="104">
        <v>1</v>
      </c>
      <c r="Q86" s="103">
        <v>0</v>
      </c>
      <c r="R86" s="104">
        <v>0</v>
      </c>
      <c r="S86" s="103">
        <v>0</v>
      </c>
      <c r="T86" s="104">
        <v>0</v>
      </c>
      <c r="U86" s="103">
        <v>0</v>
      </c>
      <c r="V86" s="105">
        <v>0</v>
      </c>
    </row>
    <row r="87" spans="2:22" outlineLevel="2" x14ac:dyDescent="0.2">
      <c r="B87" s="58" t="s">
        <v>106</v>
      </c>
      <c r="C87" s="73">
        <v>828571.43</v>
      </c>
      <c r="D87" s="69">
        <v>3234</v>
      </c>
      <c r="E87" s="56" t="str">
        <f t="shared" si="5"/>
        <v>32340000</v>
      </c>
      <c r="F87" s="100" t="str">
        <f t="shared" si="6"/>
        <v>32340000</v>
      </c>
      <c r="G87" s="121">
        <v>828571.43</v>
      </c>
      <c r="H87" s="101">
        <v>1</v>
      </c>
      <c r="I87" s="102">
        <f t="shared" si="7"/>
        <v>0</v>
      </c>
      <c r="J87" s="103">
        <v>0</v>
      </c>
      <c r="K87" s="101">
        <v>0</v>
      </c>
      <c r="L87" s="102">
        <f t="shared" si="8"/>
        <v>0</v>
      </c>
      <c r="M87" s="103">
        <v>0</v>
      </c>
      <c r="N87" s="122">
        <v>0</v>
      </c>
      <c r="O87" s="103">
        <v>828571.43</v>
      </c>
      <c r="P87" s="104">
        <v>1</v>
      </c>
      <c r="Q87" s="103">
        <v>0</v>
      </c>
      <c r="R87" s="104">
        <v>0</v>
      </c>
      <c r="S87" s="103">
        <v>0</v>
      </c>
      <c r="T87" s="104">
        <v>0</v>
      </c>
      <c r="U87" s="103">
        <v>0</v>
      </c>
      <c r="V87" s="105">
        <v>0</v>
      </c>
    </row>
    <row r="88" spans="2:22" outlineLevel="2" x14ac:dyDescent="0.2">
      <c r="B88" s="58" t="s">
        <v>106</v>
      </c>
      <c r="C88" s="73">
        <v>7200000</v>
      </c>
      <c r="D88" s="69">
        <v>3430</v>
      </c>
      <c r="E88" s="56" t="str">
        <f t="shared" si="5"/>
        <v>34300000</v>
      </c>
      <c r="F88" s="100" t="str">
        <f t="shared" si="6"/>
        <v>34300000</v>
      </c>
      <c r="G88" s="121">
        <v>7200000</v>
      </c>
      <c r="H88" s="101">
        <v>4</v>
      </c>
      <c r="I88" s="102">
        <f t="shared" si="7"/>
        <v>0</v>
      </c>
      <c r="J88" s="103">
        <v>0</v>
      </c>
      <c r="K88" s="101">
        <v>0</v>
      </c>
      <c r="L88" s="102">
        <f t="shared" si="8"/>
        <v>0</v>
      </c>
      <c r="M88" s="103">
        <v>0</v>
      </c>
      <c r="N88" s="122">
        <v>0</v>
      </c>
      <c r="O88" s="103">
        <v>1714285.71</v>
      </c>
      <c r="P88" s="104">
        <v>3</v>
      </c>
      <c r="Q88" s="103">
        <v>5485714.29</v>
      </c>
      <c r="R88" s="104">
        <v>1</v>
      </c>
      <c r="S88" s="103">
        <v>0</v>
      </c>
      <c r="T88" s="104">
        <v>0</v>
      </c>
      <c r="U88" s="103">
        <v>0</v>
      </c>
      <c r="V88" s="105">
        <v>0</v>
      </c>
    </row>
    <row r="89" spans="2:22" outlineLevel="2" x14ac:dyDescent="0.2">
      <c r="B89" s="58" t="s">
        <v>106</v>
      </c>
      <c r="C89" s="73">
        <v>1022857.14</v>
      </c>
      <c r="D89" s="69">
        <v>4211</v>
      </c>
      <c r="E89" s="56" t="str">
        <f t="shared" si="5"/>
        <v>42110000</v>
      </c>
      <c r="F89" s="100" t="str">
        <f t="shared" si="6"/>
        <v>42110000</v>
      </c>
      <c r="G89" s="121">
        <v>1022857.14</v>
      </c>
      <c r="H89" s="101">
        <v>1</v>
      </c>
      <c r="I89" s="102">
        <f t="shared" si="7"/>
        <v>0</v>
      </c>
      <c r="J89" s="103">
        <v>0</v>
      </c>
      <c r="K89" s="101">
        <v>0</v>
      </c>
      <c r="L89" s="102">
        <f t="shared" si="8"/>
        <v>0</v>
      </c>
      <c r="M89" s="103">
        <v>0</v>
      </c>
      <c r="N89" s="122">
        <v>0</v>
      </c>
      <c r="O89" s="103">
        <v>1022857.14</v>
      </c>
      <c r="P89" s="104">
        <v>1</v>
      </c>
      <c r="Q89" s="103">
        <v>0</v>
      </c>
      <c r="R89" s="104">
        <v>0</v>
      </c>
      <c r="S89" s="103">
        <v>0</v>
      </c>
      <c r="T89" s="104">
        <v>0</v>
      </c>
      <c r="U89" s="103">
        <v>0</v>
      </c>
      <c r="V89" s="105">
        <v>0</v>
      </c>
    </row>
    <row r="90" spans="2:22" outlineLevel="2" x14ac:dyDescent="0.2">
      <c r="B90" s="58" t="s">
        <v>106</v>
      </c>
      <c r="C90" s="73">
        <v>408571.43</v>
      </c>
      <c r="D90" s="69">
        <v>4271</v>
      </c>
      <c r="E90" s="56" t="str">
        <f t="shared" si="5"/>
        <v>42710000</v>
      </c>
      <c r="F90" s="100" t="str">
        <f t="shared" si="6"/>
        <v>42710000</v>
      </c>
      <c r="G90" s="121">
        <v>408571.43</v>
      </c>
      <c r="H90" s="101">
        <v>2</v>
      </c>
      <c r="I90" s="102">
        <f t="shared" si="7"/>
        <v>0</v>
      </c>
      <c r="J90" s="103">
        <v>0</v>
      </c>
      <c r="K90" s="101">
        <v>0</v>
      </c>
      <c r="L90" s="102">
        <f t="shared" si="8"/>
        <v>0</v>
      </c>
      <c r="M90" s="103">
        <v>0</v>
      </c>
      <c r="N90" s="122">
        <v>0</v>
      </c>
      <c r="O90" s="103">
        <v>0</v>
      </c>
      <c r="P90" s="104">
        <v>0</v>
      </c>
      <c r="Q90" s="103">
        <v>408571.43</v>
      </c>
      <c r="R90" s="104">
        <v>2</v>
      </c>
      <c r="S90" s="103">
        <v>0</v>
      </c>
      <c r="T90" s="104">
        <v>0</v>
      </c>
      <c r="U90" s="103">
        <v>0</v>
      </c>
      <c r="V90" s="105">
        <v>0</v>
      </c>
    </row>
    <row r="91" spans="2:22" outlineLevel="2" x14ac:dyDescent="0.2">
      <c r="B91" s="58" t="s">
        <v>106</v>
      </c>
      <c r="C91" s="73">
        <v>228571.43</v>
      </c>
      <c r="D91" s="69">
        <v>4299</v>
      </c>
      <c r="E91" s="56" t="str">
        <f t="shared" si="5"/>
        <v>42990000</v>
      </c>
      <c r="F91" s="100" t="str">
        <f t="shared" si="6"/>
        <v>42990000</v>
      </c>
      <c r="G91" s="121">
        <v>228571.43</v>
      </c>
      <c r="H91" s="101">
        <v>1</v>
      </c>
      <c r="I91" s="102">
        <f t="shared" si="7"/>
        <v>0</v>
      </c>
      <c r="J91" s="103">
        <v>0</v>
      </c>
      <c r="K91" s="101">
        <v>0</v>
      </c>
      <c r="L91" s="102">
        <f t="shared" si="8"/>
        <v>0</v>
      </c>
      <c r="M91" s="103">
        <v>0</v>
      </c>
      <c r="N91" s="122">
        <v>0</v>
      </c>
      <c r="O91" s="103">
        <v>228571.43</v>
      </c>
      <c r="P91" s="104">
        <v>1</v>
      </c>
      <c r="Q91" s="103">
        <v>0</v>
      </c>
      <c r="R91" s="104">
        <v>0</v>
      </c>
      <c r="S91" s="103">
        <v>0</v>
      </c>
      <c r="T91" s="104">
        <v>0</v>
      </c>
      <c r="U91" s="103">
        <v>0</v>
      </c>
      <c r="V91" s="105">
        <v>0</v>
      </c>
    </row>
    <row r="92" spans="2:22" outlineLevel="2" x14ac:dyDescent="0.2">
      <c r="B92" s="58" t="s">
        <v>106</v>
      </c>
      <c r="C92" s="73">
        <v>228571.43</v>
      </c>
      <c r="D92" s="69">
        <v>4461</v>
      </c>
      <c r="E92" s="56" t="str">
        <f t="shared" si="5"/>
        <v>44610000</v>
      </c>
      <c r="F92" s="100" t="str">
        <f t="shared" si="6"/>
        <v>44610000</v>
      </c>
      <c r="G92" s="121">
        <v>228571.43</v>
      </c>
      <c r="H92" s="101">
        <v>1</v>
      </c>
      <c r="I92" s="102">
        <f t="shared" si="7"/>
        <v>0</v>
      </c>
      <c r="J92" s="103">
        <v>0</v>
      </c>
      <c r="K92" s="101">
        <v>0</v>
      </c>
      <c r="L92" s="102">
        <f t="shared" si="8"/>
        <v>0</v>
      </c>
      <c r="M92" s="103">
        <v>0</v>
      </c>
      <c r="N92" s="122">
        <v>0</v>
      </c>
      <c r="O92" s="103">
        <v>228571.43</v>
      </c>
      <c r="P92" s="104">
        <v>1</v>
      </c>
      <c r="Q92" s="103">
        <v>0</v>
      </c>
      <c r="R92" s="104">
        <v>0</v>
      </c>
      <c r="S92" s="103">
        <v>0</v>
      </c>
      <c r="T92" s="104">
        <v>0</v>
      </c>
      <c r="U92" s="103">
        <v>0</v>
      </c>
      <c r="V92" s="105">
        <v>0</v>
      </c>
    </row>
    <row r="93" spans="2:22" outlineLevel="2" x14ac:dyDescent="0.2">
      <c r="B93" s="58" t="s">
        <v>106</v>
      </c>
      <c r="C93" s="73">
        <v>468685.71</v>
      </c>
      <c r="D93" s="69">
        <v>6421</v>
      </c>
      <c r="E93" s="56" t="str">
        <f t="shared" si="5"/>
        <v>64210000</v>
      </c>
      <c r="F93" s="100">
        <f t="shared" si="6"/>
        <v>0</v>
      </c>
      <c r="G93" s="121">
        <v>0</v>
      </c>
      <c r="H93" s="101">
        <v>0</v>
      </c>
      <c r="I93" s="102" t="str">
        <f t="shared" si="7"/>
        <v>64210000</v>
      </c>
      <c r="J93" s="103">
        <v>468685.71</v>
      </c>
      <c r="K93" s="101">
        <v>1</v>
      </c>
      <c r="L93" s="102">
        <f t="shared" si="8"/>
        <v>0</v>
      </c>
      <c r="M93" s="103">
        <v>0</v>
      </c>
      <c r="N93" s="122">
        <v>0</v>
      </c>
      <c r="O93" s="103">
        <v>468685.71</v>
      </c>
      <c r="P93" s="104">
        <v>1</v>
      </c>
      <c r="Q93" s="103">
        <v>0</v>
      </c>
      <c r="R93" s="104">
        <v>0</v>
      </c>
      <c r="S93" s="103">
        <v>0</v>
      </c>
      <c r="T93" s="104">
        <v>0</v>
      </c>
      <c r="U93" s="103">
        <v>0</v>
      </c>
      <c r="V93" s="105">
        <v>0</v>
      </c>
    </row>
    <row r="94" spans="2:22" outlineLevel="2" x14ac:dyDescent="0.2">
      <c r="B94" s="58" t="s">
        <v>106</v>
      </c>
      <c r="C94" s="73">
        <v>494285.71</v>
      </c>
      <c r="D94" s="69">
        <v>7200</v>
      </c>
      <c r="E94" s="56" t="str">
        <f t="shared" si="5"/>
        <v>72000000</v>
      </c>
      <c r="F94" s="100">
        <f t="shared" si="6"/>
        <v>0</v>
      </c>
      <c r="G94" s="121">
        <v>0</v>
      </c>
      <c r="H94" s="101">
        <v>0</v>
      </c>
      <c r="I94" s="102" t="str">
        <f t="shared" si="7"/>
        <v>72000000</v>
      </c>
      <c r="J94" s="103">
        <v>494285.71</v>
      </c>
      <c r="K94" s="101">
        <v>2</v>
      </c>
      <c r="L94" s="102">
        <f t="shared" si="8"/>
        <v>0</v>
      </c>
      <c r="M94" s="103">
        <v>0</v>
      </c>
      <c r="N94" s="122">
        <v>0</v>
      </c>
      <c r="O94" s="103">
        <v>494285.71</v>
      </c>
      <c r="P94" s="104">
        <v>2</v>
      </c>
      <c r="Q94" s="103">
        <v>0</v>
      </c>
      <c r="R94" s="104">
        <v>0</v>
      </c>
      <c r="S94" s="103">
        <v>0</v>
      </c>
      <c r="T94" s="104">
        <v>0</v>
      </c>
      <c r="U94" s="103">
        <v>0</v>
      </c>
      <c r="V94" s="105">
        <v>0</v>
      </c>
    </row>
    <row r="95" spans="2:22" outlineLevel="2" x14ac:dyDescent="0.2">
      <c r="B95" s="58" t="s">
        <v>106</v>
      </c>
      <c r="C95" s="73">
        <v>228571.43</v>
      </c>
      <c r="D95" s="69">
        <v>7220</v>
      </c>
      <c r="E95" s="56" t="str">
        <f t="shared" si="5"/>
        <v>72200000</v>
      </c>
      <c r="F95" s="100">
        <f t="shared" si="6"/>
        <v>0</v>
      </c>
      <c r="G95" s="121">
        <v>0</v>
      </c>
      <c r="H95" s="101">
        <v>0</v>
      </c>
      <c r="I95" s="102" t="str">
        <f t="shared" si="7"/>
        <v>72200000</v>
      </c>
      <c r="J95" s="103">
        <v>228571.43</v>
      </c>
      <c r="K95" s="101">
        <v>1</v>
      </c>
      <c r="L95" s="102">
        <f t="shared" si="8"/>
        <v>0</v>
      </c>
      <c r="M95" s="103">
        <v>0</v>
      </c>
      <c r="N95" s="122">
        <v>0</v>
      </c>
      <c r="O95" s="103">
        <v>228571.43</v>
      </c>
      <c r="P95" s="104">
        <v>1</v>
      </c>
      <c r="Q95" s="103">
        <v>0</v>
      </c>
      <c r="R95" s="104">
        <v>0</v>
      </c>
      <c r="S95" s="103">
        <v>0</v>
      </c>
      <c r="T95" s="104">
        <v>0</v>
      </c>
      <c r="U95" s="103">
        <v>0</v>
      </c>
      <c r="V95" s="105">
        <v>0</v>
      </c>
    </row>
    <row r="96" spans="2:22" outlineLevel="2" x14ac:dyDescent="0.2">
      <c r="B96" s="58" t="s">
        <v>106</v>
      </c>
      <c r="C96" s="73">
        <v>1997142.86</v>
      </c>
      <c r="D96" s="69">
        <v>7222</v>
      </c>
      <c r="E96" s="56" t="str">
        <f t="shared" si="5"/>
        <v>72220000</v>
      </c>
      <c r="F96" s="100">
        <f t="shared" si="6"/>
        <v>0</v>
      </c>
      <c r="G96" s="121">
        <v>0</v>
      </c>
      <c r="H96" s="101">
        <v>0</v>
      </c>
      <c r="I96" s="102" t="str">
        <f t="shared" si="7"/>
        <v>72220000</v>
      </c>
      <c r="J96" s="103">
        <v>1997142.86</v>
      </c>
      <c r="K96" s="101">
        <v>1</v>
      </c>
      <c r="L96" s="102">
        <f t="shared" si="8"/>
        <v>0</v>
      </c>
      <c r="M96" s="103">
        <v>0</v>
      </c>
      <c r="N96" s="122">
        <v>0</v>
      </c>
      <c r="O96" s="103">
        <v>1997142.86</v>
      </c>
      <c r="P96" s="104">
        <v>1</v>
      </c>
      <c r="Q96" s="103">
        <v>0</v>
      </c>
      <c r="R96" s="104">
        <v>0</v>
      </c>
      <c r="S96" s="103">
        <v>0</v>
      </c>
      <c r="T96" s="104">
        <v>0</v>
      </c>
      <c r="U96" s="103">
        <v>0</v>
      </c>
      <c r="V96" s="105">
        <v>0</v>
      </c>
    </row>
    <row r="97" spans="2:22" outlineLevel="2" x14ac:dyDescent="0.2">
      <c r="B97" s="170"/>
      <c r="C97" s="185"/>
      <c r="D97" s="74"/>
      <c r="E97" s="154"/>
      <c r="F97" s="202"/>
      <c r="G97" s="110"/>
      <c r="H97" s="111"/>
      <c r="I97" s="203"/>
      <c r="J97" s="112"/>
      <c r="K97" s="111"/>
      <c r="L97" s="203"/>
      <c r="M97" s="112"/>
      <c r="N97" s="113"/>
      <c r="O97" s="112"/>
      <c r="P97" s="114"/>
      <c r="Q97" s="112"/>
      <c r="R97" s="114"/>
      <c r="S97" s="112"/>
      <c r="T97" s="114"/>
      <c r="U97" s="112"/>
      <c r="V97" s="115"/>
    </row>
    <row r="98" spans="2:22" ht="25.5" customHeight="1" outlineLevel="1" x14ac:dyDescent="0.2">
      <c r="B98" s="55" t="s">
        <v>107</v>
      </c>
      <c r="C98" s="68">
        <f>SUBTOTAL(9,C99:C99)</f>
        <v>2021270.86</v>
      </c>
      <c r="D98" s="69"/>
      <c r="E98" s="56"/>
      <c r="F98" s="100"/>
      <c r="G98" s="121"/>
      <c r="H98" s="101"/>
      <c r="I98" s="102"/>
      <c r="J98" s="103"/>
      <c r="K98" s="101"/>
      <c r="L98" s="102"/>
      <c r="M98" s="103"/>
      <c r="N98" s="122"/>
      <c r="O98" s="103"/>
      <c r="P98" s="104"/>
      <c r="Q98" s="103"/>
      <c r="R98" s="104"/>
      <c r="S98" s="103"/>
      <c r="T98" s="104"/>
      <c r="U98" s="103"/>
      <c r="V98" s="105">
        <f>SUBTOTAL(9,V99:V99)</f>
        <v>0</v>
      </c>
    </row>
    <row r="99" spans="2:22" outlineLevel="2" x14ac:dyDescent="0.2">
      <c r="B99" s="58" t="s">
        <v>107</v>
      </c>
      <c r="C99" s="73">
        <v>2021270.86</v>
      </c>
      <c r="D99" s="69">
        <v>7162</v>
      </c>
      <c r="E99" s="56" t="str">
        <f t="shared" si="5"/>
        <v>71620000</v>
      </c>
      <c r="F99" s="100">
        <f t="shared" si="6"/>
        <v>0</v>
      </c>
      <c r="G99" s="121">
        <v>0</v>
      </c>
      <c r="H99" s="101">
        <v>0</v>
      </c>
      <c r="I99" s="102" t="str">
        <f t="shared" si="7"/>
        <v>71620000</v>
      </c>
      <c r="J99" s="103">
        <v>2021270.86</v>
      </c>
      <c r="K99" s="101">
        <v>1</v>
      </c>
      <c r="L99" s="102">
        <f t="shared" si="8"/>
        <v>0</v>
      </c>
      <c r="M99" s="103">
        <v>0</v>
      </c>
      <c r="N99" s="122">
        <v>0</v>
      </c>
      <c r="O99" s="103">
        <v>2021270.86</v>
      </c>
      <c r="P99" s="104">
        <v>1</v>
      </c>
      <c r="Q99" s="103">
        <v>0</v>
      </c>
      <c r="R99" s="104">
        <v>0</v>
      </c>
      <c r="S99" s="103">
        <v>0</v>
      </c>
      <c r="T99" s="104">
        <v>0</v>
      </c>
      <c r="U99" s="103">
        <v>0</v>
      </c>
      <c r="V99" s="105">
        <v>0</v>
      </c>
    </row>
    <row r="100" spans="2:22" outlineLevel="2" x14ac:dyDescent="0.2">
      <c r="B100" s="170"/>
      <c r="C100" s="185"/>
      <c r="D100" s="74"/>
      <c r="E100" s="154"/>
      <c r="F100" s="202"/>
      <c r="G100" s="110"/>
      <c r="H100" s="206"/>
      <c r="I100" s="203"/>
      <c r="J100" s="112"/>
      <c r="K100" s="206"/>
      <c r="L100" s="203"/>
      <c r="M100" s="112"/>
      <c r="N100" s="207"/>
      <c r="O100" s="112"/>
      <c r="P100" s="208"/>
      <c r="Q100" s="112"/>
      <c r="R100" s="208"/>
      <c r="S100" s="112"/>
      <c r="T100" s="208"/>
      <c r="U100" s="112"/>
      <c r="V100" s="209"/>
    </row>
    <row r="101" spans="2:22" ht="26.25" customHeight="1" outlineLevel="1" x14ac:dyDescent="0.2">
      <c r="B101" s="55" t="s">
        <v>108</v>
      </c>
      <c r="C101" s="68">
        <f>SUBTOTAL(9,C102:C103)</f>
        <v>658302.86</v>
      </c>
      <c r="D101" s="69"/>
      <c r="E101" s="56"/>
      <c r="F101" s="100"/>
      <c r="G101" s="121"/>
      <c r="H101" s="101"/>
      <c r="I101" s="102"/>
      <c r="J101" s="103"/>
      <c r="K101" s="101"/>
      <c r="L101" s="102"/>
      <c r="M101" s="103"/>
      <c r="N101" s="122"/>
      <c r="O101" s="103"/>
      <c r="P101" s="104"/>
      <c r="Q101" s="103"/>
      <c r="R101" s="104"/>
      <c r="S101" s="103"/>
      <c r="T101" s="104"/>
      <c r="U101" s="103"/>
      <c r="V101" s="105">
        <f>SUBTOTAL(9,V102:V103)</f>
        <v>0</v>
      </c>
    </row>
    <row r="102" spans="2:22" outlineLevel="2" x14ac:dyDescent="0.2">
      <c r="B102" s="58" t="s">
        <v>108</v>
      </c>
      <c r="C102" s="73">
        <v>450531.43</v>
      </c>
      <c r="D102" s="69">
        <v>3365</v>
      </c>
      <c r="E102" s="56" t="str">
        <f t="shared" si="5"/>
        <v>33650000</v>
      </c>
      <c r="F102" s="100" t="str">
        <f t="shared" si="6"/>
        <v>33650000</v>
      </c>
      <c r="G102" s="121">
        <v>450531.43</v>
      </c>
      <c r="H102" s="101">
        <v>1</v>
      </c>
      <c r="I102" s="102">
        <f t="shared" si="7"/>
        <v>0</v>
      </c>
      <c r="J102" s="103">
        <v>0</v>
      </c>
      <c r="K102" s="101">
        <v>0</v>
      </c>
      <c r="L102" s="102">
        <f t="shared" si="8"/>
        <v>0</v>
      </c>
      <c r="M102" s="103">
        <v>0</v>
      </c>
      <c r="N102" s="122">
        <v>0</v>
      </c>
      <c r="O102" s="103">
        <v>450531.43</v>
      </c>
      <c r="P102" s="104">
        <v>1</v>
      </c>
      <c r="Q102" s="103">
        <v>0</v>
      </c>
      <c r="R102" s="104">
        <v>0</v>
      </c>
      <c r="S102" s="103">
        <v>0</v>
      </c>
      <c r="T102" s="104">
        <v>0</v>
      </c>
      <c r="U102" s="103">
        <v>0</v>
      </c>
      <c r="V102" s="105">
        <v>0</v>
      </c>
    </row>
    <row r="103" spans="2:22" outlineLevel="2" x14ac:dyDescent="0.2">
      <c r="B103" s="58" t="s">
        <v>108</v>
      </c>
      <c r="C103" s="73">
        <v>207771.43</v>
      </c>
      <c r="D103" s="69">
        <v>3371</v>
      </c>
      <c r="E103" s="56" t="str">
        <f t="shared" si="5"/>
        <v>33710000</v>
      </c>
      <c r="F103" s="100" t="str">
        <f t="shared" si="6"/>
        <v>33710000</v>
      </c>
      <c r="G103" s="121">
        <v>207771.43</v>
      </c>
      <c r="H103" s="101">
        <v>1</v>
      </c>
      <c r="I103" s="102">
        <f t="shared" si="7"/>
        <v>0</v>
      </c>
      <c r="J103" s="103">
        <v>0</v>
      </c>
      <c r="K103" s="101">
        <v>0</v>
      </c>
      <c r="L103" s="102">
        <f t="shared" si="8"/>
        <v>0</v>
      </c>
      <c r="M103" s="103">
        <v>0</v>
      </c>
      <c r="N103" s="122">
        <v>0</v>
      </c>
      <c r="O103" s="103">
        <v>207771.43</v>
      </c>
      <c r="P103" s="104">
        <v>1</v>
      </c>
      <c r="Q103" s="103">
        <v>0</v>
      </c>
      <c r="R103" s="104">
        <v>0</v>
      </c>
      <c r="S103" s="103">
        <v>0</v>
      </c>
      <c r="T103" s="104">
        <v>0</v>
      </c>
      <c r="U103" s="103">
        <v>0</v>
      </c>
      <c r="V103" s="105">
        <v>0</v>
      </c>
    </row>
    <row r="104" spans="2:22" outlineLevel="2" x14ac:dyDescent="0.2">
      <c r="B104" s="170"/>
      <c r="C104" s="185"/>
      <c r="D104" s="74"/>
      <c r="E104" s="154"/>
      <c r="F104" s="202"/>
      <c r="G104" s="110"/>
      <c r="H104" s="206"/>
      <c r="I104" s="203"/>
      <c r="J104" s="112"/>
      <c r="K104" s="206"/>
      <c r="L104" s="203"/>
      <c r="M104" s="112"/>
      <c r="N104" s="207"/>
      <c r="O104" s="112"/>
      <c r="P104" s="114"/>
      <c r="Q104" s="112"/>
      <c r="R104" s="114"/>
      <c r="S104" s="112"/>
      <c r="T104" s="114"/>
      <c r="U104" s="112"/>
      <c r="V104" s="209"/>
    </row>
    <row r="105" spans="2:22" ht="26.25" customHeight="1" outlineLevel="1" x14ac:dyDescent="0.2">
      <c r="B105" s="55" t="s">
        <v>109</v>
      </c>
      <c r="C105" s="68">
        <f>SUBTOTAL(9,C106:C106)</f>
        <v>212158.91</v>
      </c>
      <c r="D105" s="69"/>
      <c r="E105" s="56"/>
      <c r="F105" s="100"/>
      <c r="G105" s="121"/>
      <c r="H105" s="101"/>
      <c r="I105" s="102"/>
      <c r="J105" s="103"/>
      <c r="K105" s="101"/>
      <c r="L105" s="102"/>
      <c r="M105" s="103"/>
      <c r="N105" s="122"/>
      <c r="O105" s="103"/>
      <c r="P105" s="104"/>
      <c r="Q105" s="103"/>
      <c r="R105" s="104"/>
      <c r="S105" s="103"/>
      <c r="T105" s="104"/>
      <c r="U105" s="103"/>
      <c r="V105" s="105">
        <f>SUBTOTAL(9,V106:V106)</f>
        <v>0</v>
      </c>
    </row>
    <row r="106" spans="2:22" outlineLevel="2" x14ac:dyDescent="0.2">
      <c r="B106" s="58" t="s">
        <v>109</v>
      </c>
      <c r="C106" s="73">
        <v>212158.91</v>
      </c>
      <c r="D106" s="69">
        <v>7153</v>
      </c>
      <c r="E106" s="56" t="str">
        <f t="shared" si="5"/>
        <v>71530000</v>
      </c>
      <c r="F106" s="100">
        <f t="shared" si="6"/>
        <v>0</v>
      </c>
      <c r="G106" s="121">
        <v>0</v>
      </c>
      <c r="H106" s="101">
        <v>0</v>
      </c>
      <c r="I106" s="102" t="str">
        <f t="shared" si="7"/>
        <v>71530000</v>
      </c>
      <c r="J106" s="103">
        <v>212158.91</v>
      </c>
      <c r="K106" s="101">
        <v>2</v>
      </c>
      <c r="L106" s="102">
        <f t="shared" si="8"/>
        <v>0</v>
      </c>
      <c r="M106" s="103">
        <v>0</v>
      </c>
      <c r="N106" s="122">
        <v>0</v>
      </c>
      <c r="O106" s="103">
        <v>212158.91</v>
      </c>
      <c r="P106" s="104">
        <v>2</v>
      </c>
      <c r="Q106" s="103">
        <v>0</v>
      </c>
      <c r="R106" s="104">
        <v>0</v>
      </c>
      <c r="S106" s="103">
        <v>0</v>
      </c>
      <c r="T106" s="104">
        <v>0</v>
      </c>
      <c r="U106" s="103">
        <v>0</v>
      </c>
      <c r="V106" s="105">
        <v>0</v>
      </c>
    </row>
    <row r="107" spans="2:22" outlineLevel="2" x14ac:dyDescent="0.2">
      <c r="B107" s="170"/>
      <c r="C107" s="185"/>
      <c r="D107" s="74"/>
      <c r="E107" s="154"/>
      <c r="F107" s="202"/>
      <c r="G107" s="110"/>
      <c r="H107" s="111"/>
      <c r="I107" s="203"/>
      <c r="J107" s="112"/>
      <c r="K107" s="111"/>
      <c r="L107" s="203"/>
      <c r="M107" s="112"/>
      <c r="N107" s="113"/>
      <c r="O107" s="112"/>
      <c r="P107" s="114"/>
      <c r="Q107" s="112"/>
      <c r="R107" s="114"/>
      <c r="S107" s="112"/>
      <c r="T107" s="114"/>
      <c r="U107" s="112"/>
      <c r="V107" s="115"/>
    </row>
    <row r="108" spans="2:22" ht="25.5" customHeight="1" outlineLevel="1" x14ac:dyDescent="0.2">
      <c r="B108" s="55" t="s">
        <v>110</v>
      </c>
      <c r="C108" s="68">
        <f>SUBTOTAL(9,C109:C116)</f>
        <v>9980596</v>
      </c>
      <c r="D108" s="69"/>
      <c r="E108" s="56"/>
      <c r="F108" s="100"/>
      <c r="G108" s="121"/>
      <c r="H108" s="101"/>
      <c r="I108" s="102"/>
      <c r="J108" s="103"/>
      <c r="K108" s="101"/>
      <c r="L108" s="102"/>
      <c r="M108" s="103"/>
      <c r="N108" s="122"/>
      <c r="O108" s="103"/>
      <c r="P108" s="104"/>
      <c r="Q108" s="103"/>
      <c r="R108" s="104"/>
      <c r="S108" s="103"/>
      <c r="T108" s="104"/>
      <c r="U108" s="103"/>
      <c r="V108" s="105">
        <f>SUBTOTAL(9,V109:V116)</f>
        <v>0</v>
      </c>
    </row>
    <row r="109" spans="2:22" outlineLevel="2" x14ac:dyDescent="0.2">
      <c r="B109" s="58" t="s">
        <v>110</v>
      </c>
      <c r="C109" s="73">
        <v>1190857.1399999999</v>
      </c>
      <c r="D109" s="69">
        <v>4525</v>
      </c>
      <c r="E109" s="56" t="str">
        <f t="shared" si="5"/>
        <v>45250000</v>
      </c>
      <c r="F109" s="100">
        <f t="shared" si="6"/>
        <v>0</v>
      </c>
      <c r="G109" s="121">
        <v>0</v>
      </c>
      <c r="H109" s="101">
        <v>0</v>
      </c>
      <c r="I109" s="102" t="str">
        <f t="shared" si="7"/>
        <v>45250000</v>
      </c>
      <c r="J109" s="103">
        <v>1190857.1399999999</v>
      </c>
      <c r="K109" s="101">
        <v>1</v>
      </c>
      <c r="L109" s="102">
        <f t="shared" si="8"/>
        <v>0</v>
      </c>
      <c r="M109" s="103">
        <v>0</v>
      </c>
      <c r="N109" s="122">
        <v>0</v>
      </c>
      <c r="O109" s="103">
        <v>1190857.1399999999</v>
      </c>
      <c r="P109" s="104">
        <v>1</v>
      </c>
      <c r="Q109" s="103">
        <v>0</v>
      </c>
      <c r="R109" s="104">
        <v>0</v>
      </c>
      <c r="S109" s="103">
        <v>0</v>
      </c>
      <c r="T109" s="104">
        <v>0</v>
      </c>
      <c r="U109" s="103">
        <v>0</v>
      </c>
      <c r="V109" s="105">
        <v>0</v>
      </c>
    </row>
    <row r="110" spans="2:22" outlineLevel="2" x14ac:dyDescent="0.2">
      <c r="B110" s="58" t="s">
        <v>110</v>
      </c>
      <c r="C110" s="73">
        <v>1811771.43</v>
      </c>
      <c r="D110" s="69">
        <v>4800</v>
      </c>
      <c r="E110" s="56" t="str">
        <f t="shared" si="5"/>
        <v>48000000</v>
      </c>
      <c r="F110" s="100">
        <f t="shared" si="6"/>
        <v>0</v>
      </c>
      <c r="G110" s="121">
        <v>0</v>
      </c>
      <c r="H110" s="101">
        <v>0</v>
      </c>
      <c r="I110" s="102" t="str">
        <f t="shared" si="7"/>
        <v>48000000</v>
      </c>
      <c r="J110" s="103">
        <v>1811771.43</v>
      </c>
      <c r="K110" s="101">
        <v>3</v>
      </c>
      <c r="L110" s="102">
        <f t="shared" si="8"/>
        <v>0</v>
      </c>
      <c r="M110" s="103">
        <v>0</v>
      </c>
      <c r="N110" s="122">
        <v>0</v>
      </c>
      <c r="O110" s="103">
        <v>1811771.43</v>
      </c>
      <c r="P110" s="104">
        <v>3</v>
      </c>
      <c r="Q110" s="103">
        <v>0</v>
      </c>
      <c r="R110" s="104">
        <v>0</v>
      </c>
      <c r="S110" s="103">
        <v>0</v>
      </c>
      <c r="T110" s="104">
        <v>0</v>
      </c>
      <c r="U110" s="103">
        <v>0</v>
      </c>
      <c r="V110" s="105">
        <v>0</v>
      </c>
    </row>
    <row r="111" spans="2:22" outlineLevel="2" x14ac:dyDescent="0.2">
      <c r="B111" s="58" t="s">
        <v>110</v>
      </c>
      <c r="C111" s="73">
        <v>882285.71</v>
      </c>
      <c r="D111" s="69">
        <v>4821</v>
      </c>
      <c r="E111" s="56" t="str">
        <f t="shared" si="5"/>
        <v>48210000</v>
      </c>
      <c r="F111" s="100">
        <f t="shared" si="6"/>
        <v>0</v>
      </c>
      <c r="G111" s="121">
        <v>0</v>
      </c>
      <c r="H111" s="101">
        <v>0</v>
      </c>
      <c r="I111" s="102" t="str">
        <f t="shared" si="7"/>
        <v>48210000</v>
      </c>
      <c r="J111" s="103">
        <v>882285.71</v>
      </c>
      <c r="K111" s="101">
        <v>1</v>
      </c>
      <c r="L111" s="102">
        <f t="shared" si="8"/>
        <v>0</v>
      </c>
      <c r="M111" s="103">
        <v>0</v>
      </c>
      <c r="N111" s="122">
        <v>0</v>
      </c>
      <c r="O111" s="103">
        <v>882285.71</v>
      </c>
      <c r="P111" s="104">
        <v>1</v>
      </c>
      <c r="Q111" s="103">
        <v>0</v>
      </c>
      <c r="R111" s="104">
        <v>0</v>
      </c>
      <c r="S111" s="103">
        <v>0</v>
      </c>
      <c r="T111" s="104">
        <v>0</v>
      </c>
      <c r="U111" s="103">
        <v>0</v>
      </c>
      <c r="V111" s="105">
        <v>0</v>
      </c>
    </row>
    <row r="112" spans="2:22" outlineLevel="2" x14ac:dyDescent="0.2">
      <c r="B112" s="58" t="s">
        <v>110</v>
      </c>
      <c r="C112" s="73">
        <v>21120</v>
      </c>
      <c r="D112" s="69">
        <v>5000</v>
      </c>
      <c r="E112" s="56" t="str">
        <f t="shared" si="5"/>
        <v>50000000</v>
      </c>
      <c r="F112" s="100">
        <f t="shared" si="6"/>
        <v>0</v>
      </c>
      <c r="G112" s="121">
        <v>0</v>
      </c>
      <c r="H112" s="101">
        <v>0</v>
      </c>
      <c r="I112" s="102" t="str">
        <f t="shared" si="7"/>
        <v>50000000</v>
      </c>
      <c r="J112" s="103">
        <v>21120</v>
      </c>
      <c r="K112" s="101">
        <v>1</v>
      </c>
      <c r="L112" s="102">
        <f t="shared" si="8"/>
        <v>0</v>
      </c>
      <c r="M112" s="103">
        <v>0</v>
      </c>
      <c r="N112" s="122">
        <v>0</v>
      </c>
      <c r="O112" s="103">
        <v>21120</v>
      </c>
      <c r="P112" s="104">
        <v>1</v>
      </c>
      <c r="Q112" s="103">
        <v>0</v>
      </c>
      <c r="R112" s="104">
        <v>0</v>
      </c>
      <c r="S112" s="103">
        <v>0</v>
      </c>
      <c r="T112" s="104">
        <v>0</v>
      </c>
      <c r="U112" s="103">
        <v>0</v>
      </c>
      <c r="V112" s="105">
        <v>0</v>
      </c>
    </row>
    <row r="113" spans="2:22" outlineLevel="2" x14ac:dyDescent="0.2">
      <c r="B113" s="58" t="s">
        <v>110</v>
      </c>
      <c r="C113" s="73">
        <v>137142.85999999999</v>
      </c>
      <c r="D113" s="69">
        <v>5031</v>
      </c>
      <c r="E113" s="56" t="str">
        <f t="shared" si="5"/>
        <v>50310000</v>
      </c>
      <c r="F113" s="100">
        <f t="shared" si="6"/>
        <v>0</v>
      </c>
      <c r="G113" s="121">
        <v>0</v>
      </c>
      <c r="H113" s="101">
        <v>0</v>
      </c>
      <c r="I113" s="102" t="str">
        <f t="shared" si="7"/>
        <v>50310000</v>
      </c>
      <c r="J113" s="103">
        <v>137142.85999999999</v>
      </c>
      <c r="K113" s="101">
        <v>1</v>
      </c>
      <c r="L113" s="102">
        <f t="shared" si="8"/>
        <v>0</v>
      </c>
      <c r="M113" s="103">
        <v>0</v>
      </c>
      <c r="N113" s="122">
        <v>0</v>
      </c>
      <c r="O113" s="103">
        <v>137142.85999999999</v>
      </c>
      <c r="P113" s="104">
        <v>1</v>
      </c>
      <c r="Q113" s="103">
        <v>0</v>
      </c>
      <c r="R113" s="104">
        <v>0</v>
      </c>
      <c r="S113" s="103">
        <v>0</v>
      </c>
      <c r="T113" s="104">
        <v>0</v>
      </c>
      <c r="U113" s="103">
        <v>0</v>
      </c>
      <c r="V113" s="105">
        <v>0</v>
      </c>
    </row>
    <row r="114" spans="2:22" outlineLevel="2" x14ac:dyDescent="0.2">
      <c r="B114" s="58" t="s">
        <v>110</v>
      </c>
      <c r="C114" s="73">
        <v>555856</v>
      </c>
      <c r="D114" s="69">
        <v>7100</v>
      </c>
      <c r="E114" s="56" t="str">
        <f t="shared" si="5"/>
        <v>71000000</v>
      </c>
      <c r="F114" s="100">
        <f t="shared" si="6"/>
        <v>0</v>
      </c>
      <c r="G114" s="121">
        <v>0</v>
      </c>
      <c r="H114" s="101">
        <v>0</v>
      </c>
      <c r="I114" s="102" t="str">
        <f t="shared" si="7"/>
        <v>71000000</v>
      </c>
      <c r="J114" s="103">
        <v>555856</v>
      </c>
      <c r="K114" s="101">
        <v>1</v>
      </c>
      <c r="L114" s="102">
        <f t="shared" si="8"/>
        <v>0</v>
      </c>
      <c r="M114" s="103">
        <v>0</v>
      </c>
      <c r="N114" s="122">
        <v>0</v>
      </c>
      <c r="O114" s="103">
        <v>555856</v>
      </c>
      <c r="P114" s="104">
        <v>1</v>
      </c>
      <c r="Q114" s="103">
        <v>0</v>
      </c>
      <c r="R114" s="104">
        <v>0</v>
      </c>
      <c r="S114" s="103">
        <v>0</v>
      </c>
      <c r="T114" s="104">
        <v>0</v>
      </c>
      <c r="U114" s="103">
        <v>0</v>
      </c>
      <c r="V114" s="105">
        <v>0</v>
      </c>
    </row>
    <row r="115" spans="2:22" outlineLevel="2" x14ac:dyDescent="0.2">
      <c r="B115" s="58" t="s">
        <v>110</v>
      </c>
      <c r="C115" s="73">
        <v>3035142.86</v>
      </c>
      <c r="D115" s="69">
        <v>7200</v>
      </c>
      <c r="E115" s="56" t="str">
        <f t="shared" si="5"/>
        <v>72000000</v>
      </c>
      <c r="F115" s="100">
        <f t="shared" si="6"/>
        <v>0</v>
      </c>
      <c r="G115" s="121">
        <v>0</v>
      </c>
      <c r="H115" s="101">
        <v>0</v>
      </c>
      <c r="I115" s="102" t="str">
        <f t="shared" si="7"/>
        <v>72000000</v>
      </c>
      <c r="J115" s="103">
        <v>3035142.86</v>
      </c>
      <c r="K115" s="101">
        <v>4</v>
      </c>
      <c r="L115" s="102">
        <f t="shared" si="8"/>
        <v>0</v>
      </c>
      <c r="M115" s="103">
        <v>0</v>
      </c>
      <c r="N115" s="122">
        <v>0</v>
      </c>
      <c r="O115" s="103">
        <v>3035142.86</v>
      </c>
      <c r="P115" s="104">
        <v>4</v>
      </c>
      <c r="Q115" s="103">
        <v>0</v>
      </c>
      <c r="R115" s="104">
        <v>0</v>
      </c>
      <c r="S115" s="103">
        <v>0</v>
      </c>
      <c r="T115" s="104">
        <v>0</v>
      </c>
      <c r="U115" s="103">
        <v>0</v>
      </c>
      <c r="V115" s="105">
        <v>0</v>
      </c>
    </row>
    <row r="116" spans="2:22" outlineLevel="2" x14ac:dyDescent="0.2">
      <c r="B116" s="58" t="s">
        <v>110</v>
      </c>
      <c r="C116" s="73">
        <v>2346420</v>
      </c>
      <c r="D116" s="69">
        <v>7226</v>
      </c>
      <c r="E116" s="56" t="str">
        <f t="shared" si="5"/>
        <v>72260000</v>
      </c>
      <c r="F116" s="100">
        <f t="shared" si="6"/>
        <v>0</v>
      </c>
      <c r="G116" s="121">
        <v>0</v>
      </c>
      <c r="H116" s="101">
        <v>0</v>
      </c>
      <c r="I116" s="102" t="str">
        <f t="shared" si="7"/>
        <v>72260000</v>
      </c>
      <c r="J116" s="103">
        <v>2346420</v>
      </c>
      <c r="K116" s="101">
        <v>2</v>
      </c>
      <c r="L116" s="102">
        <f t="shared" si="8"/>
        <v>0</v>
      </c>
      <c r="M116" s="103">
        <v>0</v>
      </c>
      <c r="N116" s="122">
        <v>0</v>
      </c>
      <c r="O116" s="103">
        <v>2346420</v>
      </c>
      <c r="P116" s="104">
        <v>2</v>
      </c>
      <c r="Q116" s="103">
        <v>0</v>
      </c>
      <c r="R116" s="104">
        <v>0</v>
      </c>
      <c r="S116" s="103">
        <v>0</v>
      </c>
      <c r="T116" s="104">
        <v>0</v>
      </c>
      <c r="U116" s="103">
        <v>0</v>
      </c>
      <c r="V116" s="105">
        <v>0</v>
      </c>
    </row>
    <row r="117" spans="2:22" outlineLevel="2" x14ac:dyDescent="0.2">
      <c r="B117" s="170"/>
      <c r="C117" s="185"/>
      <c r="D117" s="74"/>
      <c r="E117" s="154"/>
      <c r="F117" s="202"/>
      <c r="G117" s="110"/>
      <c r="H117" s="111"/>
      <c r="I117" s="203"/>
      <c r="J117" s="112"/>
      <c r="K117" s="111"/>
      <c r="L117" s="203"/>
      <c r="M117" s="112"/>
      <c r="N117" s="113"/>
      <c r="O117" s="112"/>
      <c r="P117" s="114"/>
      <c r="Q117" s="112"/>
      <c r="R117" s="114"/>
      <c r="S117" s="112"/>
      <c r="T117" s="114"/>
      <c r="U117" s="112"/>
      <c r="V117" s="115"/>
    </row>
    <row r="118" spans="2:22" ht="25.5" customHeight="1" outlineLevel="1" x14ac:dyDescent="0.2">
      <c r="B118" s="55" t="s">
        <v>111</v>
      </c>
      <c r="C118" s="68">
        <f>SUBTOTAL(9,C119:C128)</f>
        <v>6442068.6700000009</v>
      </c>
      <c r="D118" s="69"/>
      <c r="E118" s="56"/>
      <c r="F118" s="100"/>
      <c r="G118" s="121"/>
      <c r="H118" s="101"/>
      <c r="I118" s="102"/>
      <c r="J118" s="103"/>
      <c r="K118" s="101"/>
      <c r="L118" s="102"/>
      <c r="M118" s="103"/>
      <c r="N118" s="122"/>
      <c r="O118" s="103"/>
      <c r="P118" s="104"/>
      <c r="Q118" s="103"/>
      <c r="R118" s="104"/>
      <c r="S118" s="103"/>
      <c r="T118" s="104"/>
      <c r="U118" s="103"/>
      <c r="V118" s="105">
        <f>SUBTOTAL(9,V119:V128)</f>
        <v>0</v>
      </c>
    </row>
    <row r="119" spans="2:22" outlineLevel="2" x14ac:dyDescent="0.2">
      <c r="B119" s="58" t="s">
        <v>111</v>
      </c>
      <c r="C119" s="73">
        <v>1629603.12</v>
      </c>
      <c r="D119" s="69">
        <v>3800</v>
      </c>
      <c r="E119" s="56" t="str">
        <f t="shared" si="5"/>
        <v>38000000</v>
      </c>
      <c r="F119" s="100" t="str">
        <f t="shared" si="6"/>
        <v>38000000</v>
      </c>
      <c r="G119" s="121">
        <v>1629603.12</v>
      </c>
      <c r="H119" s="101">
        <v>5</v>
      </c>
      <c r="I119" s="102">
        <f t="shared" si="7"/>
        <v>0</v>
      </c>
      <c r="J119" s="103">
        <v>0</v>
      </c>
      <c r="K119" s="101">
        <v>0</v>
      </c>
      <c r="L119" s="102">
        <f t="shared" si="8"/>
        <v>0</v>
      </c>
      <c r="M119" s="103">
        <v>0</v>
      </c>
      <c r="N119" s="122">
        <v>0</v>
      </c>
      <c r="O119" s="103">
        <v>311040</v>
      </c>
      <c r="P119" s="104">
        <v>1</v>
      </c>
      <c r="Q119" s="103">
        <v>1018563.12</v>
      </c>
      <c r="R119" s="104">
        <v>3</v>
      </c>
      <c r="S119" s="103">
        <v>300000</v>
      </c>
      <c r="T119" s="104">
        <v>1</v>
      </c>
      <c r="U119" s="103">
        <v>0</v>
      </c>
      <c r="V119" s="105">
        <v>0</v>
      </c>
    </row>
    <row r="120" spans="2:22" outlineLevel="2" x14ac:dyDescent="0.2">
      <c r="B120" s="58" t="s">
        <v>111</v>
      </c>
      <c r="C120" s="73">
        <v>154902.85999999999</v>
      </c>
      <c r="D120" s="69">
        <v>3820</v>
      </c>
      <c r="E120" s="56" t="str">
        <f t="shared" si="5"/>
        <v>38200000</v>
      </c>
      <c r="F120" s="100" t="str">
        <f t="shared" si="6"/>
        <v>38200000</v>
      </c>
      <c r="G120" s="121">
        <v>154902.85999999999</v>
      </c>
      <c r="H120" s="101">
        <v>1</v>
      </c>
      <c r="I120" s="102">
        <f t="shared" si="7"/>
        <v>0</v>
      </c>
      <c r="J120" s="103">
        <v>0</v>
      </c>
      <c r="K120" s="101">
        <v>0</v>
      </c>
      <c r="L120" s="102">
        <f t="shared" si="8"/>
        <v>0</v>
      </c>
      <c r="M120" s="103">
        <v>0</v>
      </c>
      <c r="N120" s="122">
        <v>0</v>
      </c>
      <c r="O120" s="103">
        <v>154902.85999999999</v>
      </c>
      <c r="P120" s="104">
        <v>1</v>
      </c>
      <c r="Q120" s="103">
        <v>0</v>
      </c>
      <c r="R120" s="104">
        <v>0</v>
      </c>
      <c r="S120" s="103">
        <v>0</v>
      </c>
      <c r="T120" s="104">
        <v>0</v>
      </c>
      <c r="U120" s="103">
        <v>0</v>
      </c>
      <c r="V120" s="105">
        <v>0</v>
      </c>
    </row>
    <row r="121" spans="2:22" outlineLevel="2" x14ac:dyDescent="0.2">
      <c r="B121" s="58" t="s">
        <v>111</v>
      </c>
      <c r="C121" s="73">
        <v>314285.71000000002</v>
      </c>
      <c r="D121" s="69">
        <v>3830</v>
      </c>
      <c r="E121" s="56" t="str">
        <f t="shared" si="5"/>
        <v>38300000</v>
      </c>
      <c r="F121" s="100" t="str">
        <f t="shared" si="6"/>
        <v>38300000</v>
      </c>
      <c r="G121" s="121">
        <v>314285.71000000002</v>
      </c>
      <c r="H121" s="101">
        <v>1</v>
      </c>
      <c r="I121" s="102">
        <f t="shared" si="7"/>
        <v>0</v>
      </c>
      <c r="J121" s="103">
        <v>0</v>
      </c>
      <c r="K121" s="101">
        <v>0</v>
      </c>
      <c r="L121" s="102">
        <f t="shared" si="8"/>
        <v>0</v>
      </c>
      <c r="M121" s="103">
        <v>0</v>
      </c>
      <c r="N121" s="122">
        <v>0</v>
      </c>
      <c r="O121" s="103">
        <v>314285.71000000002</v>
      </c>
      <c r="P121" s="104">
        <v>1</v>
      </c>
      <c r="Q121" s="103">
        <v>0</v>
      </c>
      <c r="R121" s="104">
        <v>0</v>
      </c>
      <c r="S121" s="103">
        <v>0</v>
      </c>
      <c r="T121" s="104">
        <v>0</v>
      </c>
      <c r="U121" s="103">
        <v>0</v>
      </c>
      <c r="V121" s="105">
        <v>0</v>
      </c>
    </row>
    <row r="122" spans="2:22" outlineLevel="2" x14ac:dyDescent="0.2">
      <c r="B122" s="58" t="s">
        <v>111</v>
      </c>
      <c r="C122" s="73">
        <v>1576165.71</v>
      </c>
      <c r="D122" s="69">
        <v>3843</v>
      </c>
      <c r="E122" s="56" t="str">
        <f t="shared" si="5"/>
        <v>38430000</v>
      </c>
      <c r="F122" s="100" t="str">
        <f t="shared" si="6"/>
        <v>38430000</v>
      </c>
      <c r="G122" s="121">
        <v>1115368.57</v>
      </c>
      <c r="H122" s="101">
        <v>3</v>
      </c>
      <c r="I122" s="102" t="str">
        <f t="shared" si="7"/>
        <v>38430000</v>
      </c>
      <c r="J122" s="103">
        <v>460797.14</v>
      </c>
      <c r="K122" s="101">
        <v>1</v>
      </c>
      <c r="L122" s="102">
        <f t="shared" si="8"/>
        <v>0</v>
      </c>
      <c r="M122" s="103">
        <v>0</v>
      </c>
      <c r="N122" s="122">
        <v>0</v>
      </c>
      <c r="O122" s="103">
        <v>1576165.71</v>
      </c>
      <c r="P122" s="104">
        <v>4</v>
      </c>
      <c r="Q122" s="103">
        <v>0</v>
      </c>
      <c r="R122" s="104">
        <v>0</v>
      </c>
      <c r="S122" s="103">
        <v>0</v>
      </c>
      <c r="T122" s="104">
        <v>0</v>
      </c>
      <c r="U122" s="103">
        <v>0</v>
      </c>
      <c r="V122" s="105">
        <v>0</v>
      </c>
    </row>
    <row r="123" spans="2:22" outlineLevel="2" x14ac:dyDescent="0.2">
      <c r="B123" s="58" t="s">
        <v>111</v>
      </c>
      <c r="C123" s="73">
        <v>462817.91</v>
      </c>
      <c r="D123" s="69">
        <v>3851</v>
      </c>
      <c r="E123" s="56" t="str">
        <f t="shared" si="5"/>
        <v>38510000</v>
      </c>
      <c r="F123" s="100" t="str">
        <f t="shared" si="6"/>
        <v>38510000</v>
      </c>
      <c r="G123" s="121">
        <v>462817.91</v>
      </c>
      <c r="H123" s="101">
        <v>2</v>
      </c>
      <c r="I123" s="102">
        <f t="shared" si="7"/>
        <v>0</v>
      </c>
      <c r="J123" s="103">
        <v>0</v>
      </c>
      <c r="K123" s="101">
        <v>0</v>
      </c>
      <c r="L123" s="102">
        <f t="shared" si="8"/>
        <v>0</v>
      </c>
      <c r="M123" s="103">
        <v>0</v>
      </c>
      <c r="N123" s="122">
        <v>0</v>
      </c>
      <c r="O123" s="103">
        <v>462817.91</v>
      </c>
      <c r="P123" s="104">
        <v>2</v>
      </c>
      <c r="Q123" s="103">
        <v>0</v>
      </c>
      <c r="R123" s="104">
        <v>0</v>
      </c>
      <c r="S123" s="103">
        <v>0</v>
      </c>
      <c r="T123" s="104">
        <v>0</v>
      </c>
      <c r="U123" s="103">
        <v>0</v>
      </c>
      <c r="V123" s="105">
        <v>0</v>
      </c>
    </row>
    <row r="124" spans="2:22" outlineLevel="2" x14ac:dyDescent="0.2">
      <c r="B124" s="58" t="s">
        <v>111</v>
      </c>
      <c r="C124" s="73">
        <v>213942.86</v>
      </c>
      <c r="D124" s="69">
        <v>3863</v>
      </c>
      <c r="E124" s="56" t="str">
        <f t="shared" si="5"/>
        <v>38630000</v>
      </c>
      <c r="F124" s="100" t="str">
        <f t="shared" si="6"/>
        <v>38630000</v>
      </c>
      <c r="G124" s="121">
        <v>213942.86</v>
      </c>
      <c r="H124" s="101">
        <v>1</v>
      </c>
      <c r="I124" s="102">
        <f t="shared" si="7"/>
        <v>0</v>
      </c>
      <c r="J124" s="103">
        <v>0</v>
      </c>
      <c r="K124" s="101">
        <v>0</v>
      </c>
      <c r="L124" s="102">
        <f t="shared" si="8"/>
        <v>0</v>
      </c>
      <c r="M124" s="103">
        <v>0</v>
      </c>
      <c r="N124" s="122">
        <v>0</v>
      </c>
      <c r="O124" s="103">
        <v>0</v>
      </c>
      <c r="P124" s="104">
        <v>0</v>
      </c>
      <c r="Q124" s="103">
        <v>213942.86</v>
      </c>
      <c r="R124" s="104">
        <v>1</v>
      </c>
      <c r="S124" s="103">
        <v>0</v>
      </c>
      <c r="T124" s="104">
        <v>0</v>
      </c>
      <c r="U124" s="103">
        <v>0</v>
      </c>
      <c r="V124" s="105">
        <v>0</v>
      </c>
    </row>
    <row r="125" spans="2:22" outlineLevel="2" x14ac:dyDescent="0.2">
      <c r="B125" s="58" t="s">
        <v>111</v>
      </c>
      <c r="C125" s="73">
        <v>257142.86</v>
      </c>
      <c r="D125" s="69">
        <v>4230</v>
      </c>
      <c r="E125" s="56" t="str">
        <f t="shared" si="5"/>
        <v>42300000</v>
      </c>
      <c r="F125" s="100" t="str">
        <f t="shared" si="6"/>
        <v>42300000</v>
      </c>
      <c r="G125" s="121">
        <v>257142.86</v>
      </c>
      <c r="H125" s="101">
        <v>1</v>
      </c>
      <c r="I125" s="102">
        <f t="shared" si="7"/>
        <v>0</v>
      </c>
      <c r="J125" s="103">
        <v>0</v>
      </c>
      <c r="K125" s="101">
        <v>0</v>
      </c>
      <c r="L125" s="102">
        <f t="shared" si="8"/>
        <v>0</v>
      </c>
      <c r="M125" s="103">
        <v>0</v>
      </c>
      <c r="N125" s="122">
        <v>0</v>
      </c>
      <c r="O125" s="103">
        <v>0</v>
      </c>
      <c r="P125" s="104">
        <v>0</v>
      </c>
      <c r="Q125" s="103">
        <v>257142.86</v>
      </c>
      <c r="R125" s="104">
        <v>1</v>
      </c>
      <c r="S125" s="103">
        <v>0</v>
      </c>
      <c r="T125" s="104">
        <v>0</v>
      </c>
      <c r="U125" s="103">
        <v>0</v>
      </c>
      <c r="V125" s="105">
        <v>0</v>
      </c>
    </row>
    <row r="126" spans="2:22" outlineLevel="2" x14ac:dyDescent="0.2">
      <c r="B126" s="58" t="s">
        <v>111</v>
      </c>
      <c r="C126" s="73">
        <v>332244.83</v>
      </c>
      <c r="D126" s="69">
        <v>5031</v>
      </c>
      <c r="E126" s="56" t="str">
        <f t="shared" si="5"/>
        <v>50310000</v>
      </c>
      <c r="F126" s="100">
        <f t="shared" si="6"/>
        <v>0</v>
      </c>
      <c r="G126" s="121">
        <v>0</v>
      </c>
      <c r="H126" s="101">
        <v>0</v>
      </c>
      <c r="I126" s="102" t="str">
        <f t="shared" si="7"/>
        <v>50310000</v>
      </c>
      <c r="J126" s="103">
        <v>332244.83</v>
      </c>
      <c r="K126" s="101">
        <v>1</v>
      </c>
      <c r="L126" s="102">
        <f t="shared" si="8"/>
        <v>0</v>
      </c>
      <c r="M126" s="103">
        <v>0</v>
      </c>
      <c r="N126" s="122">
        <v>0</v>
      </c>
      <c r="O126" s="103">
        <v>332244.83</v>
      </c>
      <c r="P126" s="104">
        <v>1</v>
      </c>
      <c r="Q126" s="103">
        <v>0</v>
      </c>
      <c r="R126" s="104">
        <v>0</v>
      </c>
      <c r="S126" s="103">
        <v>0</v>
      </c>
      <c r="T126" s="104">
        <v>0</v>
      </c>
      <c r="U126" s="103">
        <v>0</v>
      </c>
      <c r="V126" s="105">
        <v>0</v>
      </c>
    </row>
    <row r="127" spans="2:22" outlineLevel="2" x14ac:dyDescent="0.2">
      <c r="B127" s="58" t="s">
        <v>111</v>
      </c>
      <c r="C127" s="73">
        <v>643819.94999999995</v>
      </c>
      <c r="D127" s="69">
        <v>7226</v>
      </c>
      <c r="E127" s="56" t="str">
        <f t="shared" si="5"/>
        <v>72260000</v>
      </c>
      <c r="F127" s="100">
        <f t="shared" si="6"/>
        <v>0</v>
      </c>
      <c r="G127" s="121">
        <v>0</v>
      </c>
      <c r="H127" s="101">
        <v>0</v>
      </c>
      <c r="I127" s="102" t="str">
        <f t="shared" si="7"/>
        <v>72260000</v>
      </c>
      <c r="J127" s="103">
        <v>643819.94999999995</v>
      </c>
      <c r="K127" s="101">
        <v>1</v>
      </c>
      <c r="L127" s="102">
        <f t="shared" si="8"/>
        <v>0</v>
      </c>
      <c r="M127" s="103">
        <v>0</v>
      </c>
      <c r="N127" s="122">
        <v>0</v>
      </c>
      <c r="O127" s="103">
        <v>0</v>
      </c>
      <c r="P127" s="104">
        <v>0</v>
      </c>
      <c r="Q127" s="103">
        <v>643819.94999999995</v>
      </c>
      <c r="R127" s="104">
        <v>1</v>
      </c>
      <c r="S127" s="103">
        <v>0</v>
      </c>
      <c r="T127" s="104">
        <v>0</v>
      </c>
      <c r="U127" s="103">
        <v>0</v>
      </c>
      <c r="V127" s="105">
        <v>0</v>
      </c>
    </row>
    <row r="128" spans="2:22" outlineLevel="2" x14ac:dyDescent="0.2">
      <c r="B128" s="58" t="s">
        <v>111</v>
      </c>
      <c r="C128" s="73">
        <v>857142.86</v>
      </c>
      <c r="D128" s="69">
        <v>7300</v>
      </c>
      <c r="E128" s="56" t="str">
        <f t="shared" si="5"/>
        <v>73000000</v>
      </c>
      <c r="F128" s="100">
        <f t="shared" si="6"/>
        <v>0</v>
      </c>
      <c r="G128" s="121">
        <v>0</v>
      </c>
      <c r="H128" s="101">
        <v>0</v>
      </c>
      <c r="I128" s="102" t="str">
        <f t="shared" si="7"/>
        <v>73000000</v>
      </c>
      <c r="J128" s="103">
        <v>857142.86</v>
      </c>
      <c r="K128" s="101">
        <v>1</v>
      </c>
      <c r="L128" s="102">
        <f t="shared" si="8"/>
        <v>0</v>
      </c>
      <c r="M128" s="103">
        <v>0</v>
      </c>
      <c r="N128" s="122">
        <v>0</v>
      </c>
      <c r="O128" s="103">
        <v>857142.86</v>
      </c>
      <c r="P128" s="104">
        <v>1</v>
      </c>
      <c r="Q128" s="103">
        <v>0</v>
      </c>
      <c r="R128" s="104">
        <v>0</v>
      </c>
      <c r="S128" s="103">
        <v>0</v>
      </c>
      <c r="T128" s="104">
        <v>0</v>
      </c>
      <c r="U128" s="103">
        <v>0</v>
      </c>
      <c r="V128" s="105">
        <v>0</v>
      </c>
    </row>
    <row r="129" spans="2:22" outlineLevel="2" x14ac:dyDescent="0.2">
      <c r="B129" s="170"/>
      <c r="C129" s="185"/>
      <c r="D129" s="74"/>
      <c r="E129" s="154"/>
      <c r="F129" s="202"/>
      <c r="G129" s="110"/>
      <c r="H129" s="111"/>
      <c r="I129" s="203"/>
      <c r="J129" s="112"/>
      <c r="K129" s="111"/>
      <c r="L129" s="203"/>
      <c r="M129" s="112"/>
      <c r="N129" s="113"/>
      <c r="O129" s="112"/>
      <c r="P129" s="114"/>
      <c r="Q129" s="112"/>
      <c r="R129" s="114"/>
      <c r="S129" s="112"/>
      <c r="T129" s="114"/>
      <c r="U129" s="112"/>
      <c r="V129" s="115"/>
    </row>
    <row r="130" spans="2:22" ht="26.25" customHeight="1" outlineLevel="1" x14ac:dyDescent="0.2">
      <c r="B130" s="55" t="s">
        <v>112</v>
      </c>
      <c r="C130" s="68">
        <f>SUBTOTAL(9,C131:C132)</f>
        <v>466884</v>
      </c>
      <c r="D130" s="69"/>
      <c r="E130" s="56"/>
      <c r="F130" s="100"/>
      <c r="G130" s="121"/>
      <c r="H130" s="101"/>
      <c r="I130" s="102"/>
      <c r="J130" s="103"/>
      <c r="K130" s="101"/>
      <c r="L130" s="102"/>
      <c r="M130" s="103"/>
      <c r="N130" s="122"/>
      <c r="O130" s="103"/>
      <c r="P130" s="104"/>
      <c r="Q130" s="103"/>
      <c r="R130" s="104"/>
      <c r="S130" s="103"/>
      <c r="T130" s="104"/>
      <c r="U130" s="103"/>
      <c r="V130" s="105">
        <f>SUBTOTAL(9,V131:V132)</f>
        <v>0</v>
      </c>
    </row>
    <row r="131" spans="2:22" outlineLevel="2" x14ac:dyDescent="0.2">
      <c r="B131" s="58" t="s">
        <v>112</v>
      </c>
      <c r="C131" s="73">
        <v>175878.86</v>
      </c>
      <c r="D131" s="69">
        <v>3800</v>
      </c>
      <c r="E131" s="56" t="str">
        <f t="shared" si="5"/>
        <v>38000000</v>
      </c>
      <c r="F131" s="100" t="str">
        <f t="shared" si="6"/>
        <v>38000000</v>
      </c>
      <c r="G131" s="121">
        <v>175878.86</v>
      </c>
      <c r="H131" s="101">
        <v>1</v>
      </c>
      <c r="I131" s="102">
        <f t="shared" si="7"/>
        <v>0</v>
      </c>
      <c r="J131" s="103">
        <v>0</v>
      </c>
      <c r="K131" s="101">
        <v>0</v>
      </c>
      <c r="L131" s="102">
        <f t="shared" si="8"/>
        <v>0</v>
      </c>
      <c r="M131" s="103">
        <v>0</v>
      </c>
      <c r="N131" s="122">
        <v>0</v>
      </c>
      <c r="O131" s="103">
        <v>0</v>
      </c>
      <c r="P131" s="104">
        <v>0</v>
      </c>
      <c r="Q131" s="103">
        <v>175878.86</v>
      </c>
      <c r="R131" s="104">
        <v>1</v>
      </c>
      <c r="S131" s="103">
        <v>0</v>
      </c>
      <c r="T131" s="104">
        <v>0</v>
      </c>
      <c r="U131" s="103">
        <v>0</v>
      </c>
      <c r="V131" s="105">
        <v>0</v>
      </c>
    </row>
    <row r="132" spans="2:22" outlineLevel="2" x14ac:dyDescent="0.2">
      <c r="B132" s="58" t="s">
        <v>112</v>
      </c>
      <c r="C132" s="73">
        <v>291005.14</v>
      </c>
      <c r="D132" s="69">
        <v>4261</v>
      </c>
      <c r="E132" s="56" t="str">
        <f t="shared" si="5"/>
        <v>42610000</v>
      </c>
      <c r="F132" s="100" t="str">
        <f t="shared" si="6"/>
        <v>42610000</v>
      </c>
      <c r="G132" s="121">
        <v>291005.14</v>
      </c>
      <c r="H132" s="101">
        <v>1</v>
      </c>
      <c r="I132" s="102">
        <f t="shared" si="7"/>
        <v>0</v>
      </c>
      <c r="J132" s="103">
        <v>0</v>
      </c>
      <c r="K132" s="101">
        <v>0</v>
      </c>
      <c r="L132" s="102">
        <f t="shared" si="8"/>
        <v>0</v>
      </c>
      <c r="M132" s="103">
        <v>0</v>
      </c>
      <c r="N132" s="122">
        <v>0</v>
      </c>
      <c r="O132" s="103">
        <v>291005.14</v>
      </c>
      <c r="P132" s="104">
        <v>1</v>
      </c>
      <c r="Q132" s="103">
        <v>0</v>
      </c>
      <c r="R132" s="104">
        <v>0</v>
      </c>
      <c r="S132" s="103">
        <v>0</v>
      </c>
      <c r="T132" s="104">
        <v>0</v>
      </c>
      <c r="U132" s="103">
        <v>0</v>
      </c>
      <c r="V132" s="105">
        <v>0</v>
      </c>
    </row>
    <row r="133" spans="2:22" outlineLevel="2" x14ac:dyDescent="0.2">
      <c r="B133" s="170"/>
      <c r="C133" s="185"/>
      <c r="D133" s="74"/>
      <c r="E133" s="154"/>
      <c r="F133" s="202"/>
      <c r="G133" s="110"/>
      <c r="H133" s="111"/>
      <c r="I133" s="203"/>
      <c r="J133" s="112"/>
      <c r="K133" s="111"/>
      <c r="L133" s="203"/>
      <c r="M133" s="112"/>
      <c r="N133" s="113"/>
      <c r="O133" s="112"/>
      <c r="P133" s="114"/>
      <c r="Q133" s="112"/>
      <c r="R133" s="114"/>
      <c r="S133" s="112"/>
      <c r="T133" s="114"/>
      <c r="U133" s="112"/>
      <c r="V133" s="115"/>
    </row>
    <row r="134" spans="2:22" ht="27.75" customHeight="1" outlineLevel="1" x14ac:dyDescent="0.2">
      <c r="B134" s="55" t="s">
        <v>113</v>
      </c>
      <c r="C134" s="68">
        <f>SUBTOTAL(9,C135:C142)</f>
        <v>4339639.21</v>
      </c>
      <c r="D134" s="69"/>
      <c r="E134" s="56"/>
      <c r="F134" s="100"/>
      <c r="G134" s="121"/>
      <c r="H134" s="101"/>
      <c r="I134" s="102"/>
      <c r="J134" s="103"/>
      <c r="K134" s="101"/>
      <c r="L134" s="102"/>
      <c r="M134" s="103"/>
      <c r="N134" s="122"/>
      <c r="O134" s="103"/>
      <c r="P134" s="104"/>
      <c r="Q134" s="103"/>
      <c r="R134" s="104"/>
      <c r="S134" s="103"/>
      <c r="T134" s="104"/>
      <c r="U134" s="103"/>
      <c r="V134" s="105"/>
    </row>
    <row r="135" spans="2:22" outlineLevel="2" x14ac:dyDescent="0.2">
      <c r="B135" s="58" t="s">
        <v>113</v>
      </c>
      <c r="C135" s="73">
        <v>216756</v>
      </c>
      <c r="D135" s="69">
        <v>3021</v>
      </c>
      <c r="E135" s="56" t="str">
        <f t="shared" si="5"/>
        <v>30210000</v>
      </c>
      <c r="F135" s="100" t="str">
        <f t="shared" si="6"/>
        <v>30210000</v>
      </c>
      <c r="G135" s="121">
        <v>216756</v>
      </c>
      <c r="H135" s="101">
        <v>1</v>
      </c>
      <c r="I135" s="102">
        <f t="shared" si="7"/>
        <v>0</v>
      </c>
      <c r="J135" s="103">
        <v>0</v>
      </c>
      <c r="K135" s="101">
        <v>0</v>
      </c>
      <c r="L135" s="102">
        <f t="shared" si="8"/>
        <v>0</v>
      </c>
      <c r="M135" s="103">
        <v>0</v>
      </c>
      <c r="N135" s="122">
        <v>0</v>
      </c>
      <c r="O135" s="103">
        <v>216756</v>
      </c>
      <c r="P135" s="104">
        <v>1</v>
      </c>
      <c r="Q135" s="103">
        <v>0</v>
      </c>
      <c r="R135" s="104">
        <v>0</v>
      </c>
      <c r="S135" s="103">
        <v>0</v>
      </c>
      <c r="T135" s="104">
        <v>0</v>
      </c>
      <c r="U135" s="103">
        <v>0</v>
      </c>
      <c r="V135" s="105">
        <v>0</v>
      </c>
    </row>
    <row r="136" spans="2:22" outlineLevel="2" x14ac:dyDescent="0.2">
      <c r="B136" s="58" t="s">
        <v>113</v>
      </c>
      <c r="C136" s="73">
        <v>216000</v>
      </c>
      <c r="D136" s="69">
        <v>3112</v>
      </c>
      <c r="E136" s="56" t="str">
        <f t="shared" si="5"/>
        <v>31120000</v>
      </c>
      <c r="F136" s="100" t="str">
        <f t="shared" si="6"/>
        <v>31120000</v>
      </c>
      <c r="G136" s="121">
        <v>216000</v>
      </c>
      <c r="H136" s="101">
        <v>1</v>
      </c>
      <c r="I136" s="102">
        <f t="shared" si="7"/>
        <v>0</v>
      </c>
      <c r="J136" s="103">
        <v>0</v>
      </c>
      <c r="K136" s="101">
        <v>0</v>
      </c>
      <c r="L136" s="102">
        <f t="shared" si="8"/>
        <v>0</v>
      </c>
      <c r="M136" s="103">
        <v>0</v>
      </c>
      <c r="N136" s="122">
        <v>0</v>
      </c>
      <c r="O136" s="103">
        <v>216000</v>
      </c>
      <c r="P136" s="104">
        <v>1</v>
      </c>
      <c r="Q136" s="103">
        <v>0</v>
      </c>
      <c r="R136" s="104">
        <v>0</v>
      </c>
      <c r="S136" s="103">
        <v>0</v>
      </c>
      <c r="T136" s="104">
        <v>0</v>
      </c>
      <c r="U136" s="103">
        <v>0</v>
      </c>
      <c r="V136" s="105">
        <v>0</v>
      </c>
    </row>
    <row r="137" spans="2:22" outlineLevel="2" x14ac:dyDescent="0.2">
      <c r="B137" s="58" t="s">
        <v>113</v>
      </c>
      <c r="C137" s="73">
        <v>73074.289999999994</v>
      </c>
      <c r="D137" s="69">
        <v>3164</v>
      </c>
      <c r="E137" s="56" t="str">
        <f t="shared" si="5"/>
        <v>31640000</v>
      </c>
      <c r="F137" s="100" t="str">
        <f t="shared" si="6"/>
        <v>31640000</v>
      </c>
      <c r="G137" s="121">
        <v>73074.289999999994</v>
      </c>
      <c r="H137" s="101">
        <v>6</v>
      </c>
      <c r="I137" s="102">
        <f t="shared" si="7"/>
        <v>0</v>
      </c>
      <c r="J137" s="103">
        <v>0</v>
      </c>
      <c r="K137" s="101">
        <v>0</v>
      </c>
      <c r="L137" s="102">
        <f t="shared" si="8"/>
        <v>0</v>
      </c>
      <c r="M137" s="103">
        <v>0</v>
      </c>
      <c r="N137" s="122">
        <v>0</v>
      </c>
      <c r="O137" s="103">
        <v>20571.43</v>
      </c>
      <c r="P137" s="104">
        <v>3</v>
      </c>
      <c r="Q137" s="103">
        <v>6788.57</v>
      </c>
      <c r="R137" s="104">
        <v>2</v>
      </c>
      <c r="S137" s="103">
        <v>0</v>
      </c>
      <c r="T137" s="104">
        <v>0</v>
      </c>
      <c r="U137" s="103">
        <v>45714.29</v>
      </c>
      <c r="V137" s="105">
        <v>1</v>
      </c>
    </row>
    <row r="138" spans="2:22" outlineLevel="2" x14ac:dyDescent="0.2">
      <c r="B138" s="58" t="s">
        <v>113</v>
      </c>
      <c r="C138" s="73">
        <v>1635428.57</v>
      </c>
      <c r="D138" s="69">
        <v>3171</v>
      </c>
      <c r="E138" s="56" t="str">
        <f t="shared" si="5"/>
        <v>31710000</v>
      </c>
      <c r="F138" s="100" t="str">
        <f t="shared" si="6"/>
        <v>31710000</v>
      </c>
      <c r="G138" s="121">
        <v>1635428.57</v>
      </c>
      <c r="H138" s="101">
        <v>4</v>
      </c>
      <c r="I138" s="102">
        <f t="shared" si="7"/>
        <v>0</v>
      </c>
      <c r="J138" s="103">
        <v>0</v>
      </c>
      <c r="K138" s="101">
        <v>0</v>
      </c>
      <c r="L138" s="102">
        <f t="shared" si="8"/>
        <v>0</v>
      </c>
      <c r="M138" s="103">
        <v>0</v>
      </c>
      <c r="N138" s="122">
        <v>0</v>
      </c>
      <c r="O138" s="103">
        <v>905142.86</v>
      </c>
      <c r="P138" s="104">
        <v>3</v>
      </c>
      <c r="Q138" s="103">
        <v>730285.71</v>
      </c>
      <c r="R138" s="104">
        <v>1</v>
      </c>
      <c r="S138" s="103">
        <v>0</v>
      </c>
      <c r="T138" s="104">
        <v>0</v>
      </c>
      <c r="U138" s="103">
        <v>0</v>
      </c>
      <c r="V138" s="105">
        <v>0</v>
      </c>
    </row>
    <row r="139" spans="2:22" outlineLevel="2" x14ac:dyDescent="0.2">
      <c r="B139" s="58" t="s">
        <v>113</v>
      </c>
      <c r="C139" s="73">
        <v>1130914.29</v>
      </c>
      <c r="D139" s="69">
        <v>3863</v>
      </c>
      <c r="E139" s="56" t="str">
        <f t="shared" si="5"/>
        <v>38630000</v>
      </c>
      <c r="F139" s="100" t="str">
        <f t="shared" si="6"/>
        <v>38630000</v>
      </c>
      <c r="G139" s="121">
        <v>1130914.29</v>
      </c>
      <c r="H139" s="101">
        <v>1</v>
      </c>
      <c r="I139" s="102">
        <f t="shared" si="7"/>
        <v>0</v>
      </c>
      <c r="J139" s="103">
        <v>0</v>
      </c>
      <c r="K139" s="101">
        <v>0</v>
      </c>
      <c r="L139" s="102">
        <f t="shared" si="8"/>
        <v>0</v>
      </c>
      <c r="M139" s="103">
        <v>0</v>
      </c>
      <c r="N139" s="122">
        <v>0</v>
      </c>
      <c r="O139" s="103">
        <v>0</v>
      </c>
      <c r="P139" s="104">
        <v>0</v>
      </c>
      <c r="Q139" s="103">
        <v>1130914.29</v>
      </c>
      <c r="R139" s="104">
        <v>1</v>
      </c>
      <c r="S139" s="103">
        <v>0</v>
      </c>
      <c r="T139" s="104">
        <v>0</v>
      </c>
      <c r="U139" s="103">
        <v>0</v>
      </c>
      <c r="V139" s="105">
        <v>0</v>
      </c>
    </row>
    <row r="140" spans="2:22" outlineLevel="2" x14ac:dyDescent="0.2">
      <c r="B140" s="58" t="s">
        <v>113</v>
      </c>
      <c r="C140" s="73">
        <v>672000</v>
      </c>
      <c r="D140" s="69">
        <v>3881</v>
      </c>
      <c r="E140" s="56" t="str">
        <f t="shared" si="5"/>
        <v>38810000</v>
      </c>
      <c r="F140" s="100" t="str">
        <f t="shared" si="6"/>
        <v>38810000</v>
      </c>
      <c r="G140" s="121">
        <v>672000</v>
      </c>
      <c r="H140" s="101">
        <v>1</v>
      </c>
      <c r="I140" s="102">
        <f t="shared" si="7"/>
        <v>0</v>
      </c>
      <c r="J140" s="103">
        <v>0</v>
      </c>
      <c r="K140" s="101">
        <v>0</v>
      </c>
      <c r="L140" s="102">
        <f t="shared" si="8"/>
        <v>0</v>
      </c>
      <c r="M140" s="103">
        <v>0</v>
      </c>
      <c r="N140" s="122">
        <v>0</v>
      </c>
      <c r="O140" s="103">
        <v>0</v>
      </c>
      <c r="P140" s="104">
        <v>0</v>
      </c>
      <c r="Q140" s="103">
        <v>672000</v>
      </c>
      <c r="R140" s="104">
        <v>1</v>
      </c>
      <c r="S140" s="103">
        <v>0</v>
      </c>
      <c r="T140" s="104">
        <v>0</v>
      </c>
      <c r="U140" s="103">
        <v>0</v>
      </c>
      <c r="V140" s="105">
        <v>0</v>
      </c>
    </row>
    <row r="141" spans="2:22" outlineLevel="2" x14ac:dyDescent="0.2">
      <c r="B141" s="58" t="s">
        <v>113</v>
      </c>
      <c r="C141" s="73">
        <v>228571.43</v>
      </c>
      <c r="D141" s="69">
        <v>4453</v>
      </c>
      <c r="E141" s="56" t="str">
        <f t="shared" si="5"/>
        <v>44530000</v>
      </c>
      <c r="F141" s="100" t="str">
        <f t="shared" si="6"/>
        <v>44530000</v>
      </c>
      <c r="G141" s="121">
        <v>228571.43</v>
      </c>
      <c r="H141" s="101">
        <v>1</v>
      </c>
      <c r="I141" s="102">
        <f t="shared" si="7"/>
        <v>0</v>
      </c>
      <c r="J141" s="103">
        <v>0</v>
      </c>
      <c r="K141" s="101">
        <v>0</v>
      </c>
      <c r="L141" s="102">
        <f t="shared" si="8"/>
        <v>0</v>
      </c>
      <c r="M141" s="103">
        <v>0</v>
      </c>
      <c r="N141" s="122">
        <v>0</v>
      </c>
      <c r="O141" s="103">
        <v>0</v>
      </c>
      <c r="P141" s="104">
        <v>0</v>
      </c>
      <c r="Q141" s="103">
        <v>0</v>
      </c>
      <c r="R141" s="104">
        <v>0</v>
      </c>
      <c r="S141" s="103">
        <v>0</v>
      </c>
      <c r="T141" s="104">
        <v>0</v>
      </c>
      <c r="U141" s="103">
        <v>228571.43</v>
      </c>
      <c r="V141" s="105">
        <v>1</v>
      </c>
    </row>
    <row r="142" spans="2:22" outlineLevel="2" x14ac:dyDescent="0.2">
      <c r="B142" s="58" t="s">
        <v>113</v>
      </c>
      <c r="C142" s="73">
        <v>166894.63</v>
      </c>
      <c r="D142" s="69">
        <v>4810</v>
      </c>
      <c r="E142" s="56" t="str">
        <f t="shared" si="5"/>
        <v>48100000</v>
      </c>
      <c r="F142" s="100">
        <f t="shared" si="6"/>
        <v>0</v>
      </c>
      <c r="G142" s="121">
        <v>0</v>
      </c>
      <c r="H142" s="101">
        <v>0</v>
      </c>
      <c r="I142" s="102" t="str">
        <f t="shared" si="7"/>
        <v>48100000</v>
      </c>
      <c r="J142" s="103">
        <v>166894.63</v>
      </c>
      <c r="K142" s="101">
        <v>1</v>
      </c>
      <c r="L142" s="102">
        <f t="shared" si="8"/>
        <v>0</v>
      </c>
      <c r="M142" s="103">
        <v>0</v>
      </c>
      <c r="N142" s="122">
        <v>0</v>
      </c>
      <c r="O142" s="103">
        <v>166894.63</v>
      </c>
      <c r="P142" s="104">
        <v>1</v>
      </c>
      <c r="Q142" s="103">
        <v>0</v>
      </c>
      <c r="R142" s="104">
        <v>0</v>
      </c>
      <c r="S142" s="103">
        <v>0</v>
      </c>
      <c r="T142" s="104">
        <v>0</v>
      </c>
      <c r="U142" s="103">
        <v>0</v>
      </c>
      <c r="V142" s="105">
        <v>0</v>
      </c>
    </row>
    <row r="143" spans="2:22" outlineLevel="2" x14ac:dyDescent="0.2">
      <c r="B143" s="170"/>
      <c r="C143" s="185"/>
      <c r="D143" s="74"/>
      <c r="E143" s="154"/>
      <c r="F143" s="202"/>
      <c r="G143" s="110"/>
      <c r="H143" s="111"/>
      <c r="I143" s="203"/>
      <c r="J143" s="112"/>
      <c r="K143" s="111"/>
      <c r="L143" s="203"/>
      <c r="M143" s="112"/>
      <c r="N143" s="113"/>
      <c r="O143" s="112"/>
      <c r="P143" s="114"/>
      <c r="Q143" s="112"/>
      <c r="R143" s="114"/>
      <c r="S143" s="112"/>
      <c r="T143" s="114"/>
      <c r="U143" s="112"/>
      <c r="V143" s="115"/>
    </row>
    <row r="144" spans="2:22" ht="26.25" customHeight="1" outlineLevel="1" x14ac:dyDescent="0.2">
      <c r="B144" s="55" t="s">
        <v>116</v>
      </c>
      <c r="C144" s="68">
        <f>SUBTOTAL(9,C145:C146)</f>
        <v>791488</v>
      </c>
      <c r="D144" s="69"/>
      <c r="E144" s="56"/>
      <c r="F144" s="100"/>
      <c r="G144" s="121"/>
      <c r="H144" s="101"/>
      <c r="I144" s="102"/>
      <c r="J144" s="103"/>
      <c r="K144" s="101"/>
      <c r="L144" s="102"/>
      <c r="M144" s="103"/>
      <c r="N144" s="122"/>
      <c r="O144" s="103"/>
      <c r="P144" s="104"/>
      <c r="Q144" s="103"/>
      <c r="R144" s="104"/>
      <c r="S144" s="103"/>
      <c r="T144" s="104"/>
      <c r="U144" s="103"/>
      <c r="V144" s="105">
        <f>SUBTOTAL(9,V145:V146)</f>
        <v>0</v>
      </c>
    </row>
    <row r="145" spans="2:22" outlineLevel="2" x14ac:dyDescent="0.2">
      <c r="B145" s="58" t="s">
        <v>116</v>
      </c>
      <c r="C145" s="73">
        <v>448630.86</v>
      </c>
      <c r="D145" s="69">
        <v>4800</v>
      </c>
      <c r="E145" s="56" t="str">
        <f t="shared" ref="E145:E152" si="9">D145 &amp; E$11</f>
        <v>48000000</v>
      </c>
      <c r="F145" s="100">
        <f t="shared" ref="F145:F152" si="10">IF(G145&gt;0,E145,0)</f>
        <v>0</v>
      </c>
      <c r="G145" s="121">
        <v>0</v>
      </c>
      <c r="H145" s="101">
        <v>0</v>
      </c>
      <c r="I145" s="102" t="str">
        <f t="shared" ref="I145:I152" si="11">IF(J145&gt;0,E145,0)</f>
        <v>48000000</v>
      </c>
      <c r="J145" s="103">
        <v>448630.86</v>
      </c>
      <c r="K145" s="101">
        <v>1</v>
      </c>
      <c r="L145" s="102">
        <f t="shared" ref="L145:L152" si="12">IF(M145&gt;0,E145,0)</f>
        <v>0</v>
      </c>
      <c r="M145" s="103">
        <v>0</v>
      </c>
      <c r="N145" s="122">
        <v>0</v>
      </c>
      <c r="O145" s="103">
        <v>0</v>
      </c>
      <c r="P145" s="104">
        <v>0</v>
      </c>
      <c r="Q145" s="103">
        <v>448630.86</v>
      </c>
      <c r="R145" s="104">
        <v>1</v>
      </c>
      <c r="S145" s="103">
        <v>0</v>
      </c>
      <c r="T145" s="104">
        <v>0</v>
      </c>
      <c r="U145" s="103">
        <v>0</v>
      </c>
      <c r="V145" s="105">
        <v>0</v>
      </c>
    </row>
    <row r="146" spans="2:22" outlineLevel="2" x14ac:dyDescent="0.2">
      <c r="B146" s="58" t="s">
        <v>116</v>
      </c>
      <c r="C146" s="73">
        <v>342857.14</v>
      </c>
      <c r="D146" s="69">
        <v>8520</v>
      </c>
      <c r="E146" s="56" t="str">
        <f t="shared" si="9"/>
        <v>85200000</v>
      </c>
      <c r="F146" s="100">
        <f t="shared" si="10"/>
        <v>0</v>
      </c>
      <c r="G146" s="121">
        <v>0</v>
      </c>
      <c r="H146" s="101">
        <v>0</v>
      </c>
      <c r="I146" s="102" t="str">
        <f t="shared" si="11"/>
        <v>85200000</v>
      </c>
      <c r="J146" s="103">
        <v>342857.14</v>
      </c>
      <c r="K146" s="101">
        <v>1</v>
      </c>
      <c r="L146" s="102">
        <f t="shared" si="12"/>
        <v>0</v>
      </c>
      <c r="M146" s="103">
        <v>0</v>
      </c>
      <c r="N146" s="122">
        <v>0</v>
      </c>
      <c r="O146" s="103">
        <v>342857.14</v>
      </c>
      <c r="P146" s="104">
        <v>1</v>
      </c>
      <c r="Q146" s="103">
        <v>0</v>
      </c>
      <c r="R146" s="104">
        <v>0</v>
      </c>
      <c r="S146" s="103">
        <v>0</v>
      </c>
      <c r="T146" s="104">
        <v>0</v>
      </c>
      <c r="U146" s="103">
        <v>0</v>
      </c>
      <c r="V146" s="105">
        <v>0</v>
      </c>
    </row>
    <row r="147" spans="2:22" outlineLevel="2" x14ac:dyDescent="0.2">
      <c r="B147" s="170"/>
      <c r="C147" s="185"/>
      <c r="D147" s="74"/>
      <c r="E147" s="154"/>
      <c r="F147" s="202"/>
      <c r="G147" s="110"/>
      <c r="H147" s="111"/>
      <c r="I147" s="203"/>
      <c r="J147" s="112"/>
      <c r="K147" s="111"/>
      <c r="L147" s="203"/>
      <c r="M147" s="112"/>
      <c r="N147" s="113"/>
      <c r="O147" s="112"/>
      <c r="P147" s="114"/>
      <c r="Q147" s="112"/>
      <c r="R147" s="114"/>
      <c r="S147" s="112"/>
      <c r="T147" s="114"/>
      <c r="U147" s="112"/>
      <c r="V147" s="115"/>
    </row>
    <row r="148" spans="2:22" ht="26.25" customHeight="1" outlineLevel="1" x14ac:dyDescent="0.2">
      <c r="B148" s="55" t="s">
        <v>118</v>
      </c>
      <c r="C148" s="68">
        <f>SUBTOTAL(9,C149:C149)</f>
        <v>6794433.1399999997</v>
      </c>
      <c r="D148" s="69"/>
      <c r="E148" s="56"/>
      <c r="F148" s="100"/>
      <c r="G148" s="121"/>
      <c r="H148" s="101"/>
      <c r="I148" s="102"/>
      <c r="J148" s="103"/>
      <c r="K148" s="101"/>
      <c r="L148" s="102"/>
      <c r="M148" s="103"/>
      <c r="N148" s="122"/>
      <c r="O148" s="103"/>
      <c r="P148" s="104"/>
      <c r="Q148" s="103"/>
      <c r="R148" s="104"/>
      <c r="S148" s="103"/>
      <c r="T148" s="104"/>
      <c r="U148" s="103"/>
      <c r="V148" s="105">
        <f>SUBTOTAL(9,V149:V149)</f>
        <v>0</v>
      </c>
    </row>
    <row r="149" spans="2:22" outlineLevel="2" x14ac:dyDescent="0.2">
      <c r="B149" s="58" t="s">
        <v>118</v>
      </c>
      <c r="C149" s="73">
        <v>6794433.1399999997</v>
      </c>
      <c r="D149" s="69">
        <v>7200</v>
      </c>
      <c r="E149" s="56" t="str">
        <f t="shared" si="9"/>
        <v>72000000</v>
      </c>
      <c r="F149" s="100">
        <f t="shared" si="10"/>
        <v>0</v>
      </c>
      <c r="G149" s="121">
        <v>0</v>
      </c>
      <c r="H149" s="101">
        <v>0</v>
      </c>
      <c r="I149" s="102" t="str">
        <f t="shared" si="11"/>
        <v>72000000</v>
      </c>
      <c r="J149" s="103">
        <v>6794433.1399999997</v>
      </c>
      <c r="K149" s="101">
        <v>6</v>
      </c>
      <c r="L149" s="102">
        <f t="shared" si="12"/>
        <v>0</v>
      </c>
      <c r="M149" s="103">
        <v>0</v>
      </c>
      <c r="N149" s="122">
        <v>0</v>
      </c>
      <c r="O149" s="103">
        <v>6794433.1399999997</v>
      </c>
      <c r="P149" s="104">
        <v>6</v>
      </c>
      <c r="Q149" s="103">
        <v>0</v>
      </c>
      <c r="R149" s="104">
        <v>0</v>
      </c>
      <c r="S149" s="103">
        <v>0</v>
      </c>
      <c r="T149" s="104">
        <v>0</v>
      </c>
      <c r="U149" s="103">
        <v>0</v>
      </c>
      <c r="V149" s="105">
        <v>0</v>
      </c>
    </row>
    <row r="150" spans="2:22" outlineLevel="2" x14ac:dyDescent="0.2">
      <c r="B150" s="170"/>
      <c r="C150" s="185"/>
      <c r="D150" s="74"/>
      <c r="E150" s="154"/>
      <c r="F150" s="202"/>
      <c r="G150" s="110"/>
      <c r="H150" s="111"/>
      <c r="I150" s="203"/>
      <c r="J150" s="112"/>
      <c r="K150" s="111"/>
      <c r="L150" s="203"/>
      <c r="M150" s="112"/>
      <c r="N150" s="113"/>
      <c r="O150" s="112"/>
      <c r="P150" s="114"/>
      <c r="Q150" s="112"/>
      <c r="R150" s="114"/>
      <c r="S150" s="112"/>
      <c r="T150" s="114"/>
      <c r="U150" s="112"/>
      <c r="V150" s="115"/>
    </row>
    <row r="151" spans="2:22" ht="26.25" customHeight="1" outlineLevel="1" x14ac:dyDescent="0.2">
      <c r="B151" s="55" t="s">
        <v>120</v>
      </c>
      <c r="C151" s="68">
        <f>SUBTOTAL(9,C152:C156)</f>
        <v>1362888.58</v>
      </c>
      <c r="D151" s="69"/>
      <c r="E151" s="56"/>
      <c r="F151" s="100"/>
      <c r="G151" s="121"/>
      <c r="H151" s="101"/>
      <c r="I151" s="102"/>
      <c r="J151" s="103"/>
      <c r="K151" s="101"/>
      <c r="L151" s="102"/>
      <c r="M151" s="103"/>
      <c r="N151" s="122"/>
      <c r="O151" s="103"/>
      <c r="P151" s="104"/>
      <c r="Q151" s="103"/>
      <c r="R151" s="104"/>
      <c r="S151" s="103"/>
      <c r="T151" s="104"/>
      <c r="U151" s="103"/>
      <c r="V151" s="105">
        <f>SUBTOTAL(9,V152:V156)</f>
        <v>0</v>
      </c>
    </row>
    <row r="152" spans="2:22" outlineLevel="2" x14ac:dyDescent="0.2">
      <c r="B152" s="58" t="s">
        <v>120</v>
      </c>
      <c r="C152" s="73">
        <v>245714.29</v>
      </c>
      <c r="D152" s="69">
        <v>7135</v>
      </c>
      <c r="E152" s="56" t="str">
        <f t="shared" si="9"/>
        <v>71350000</v>
      </c>
      <c r="F152" s="100">
        <f t="shared" si="10"/>
        <v>0</v>
      </c>
      <c r="G152" s="121">
        <v>0</v>
      </c>
      <c r="H152" s="101">
        <v>0</v>
      </c>
      <c r="I152" s="102" t="str">
        <f t="shared" si="11"/>
        <v>71350000</v>
      </c>
      <c r="J152" s="103">
        <v>245714.29</v>
      </c>
      <c r="K152" s="101">
        <v>1</v>
      </c>
      <c r="L152" s="102">
        <f t="shared" si="12"/>
        <v>0</v>
      </c>
      <c r="M152" s="103">
        <v>0</v>
      </c>
      <c r="N152" s="122">
        <v>0</v>
      </c>
      <c r="O152" s="103">
        <v>245714.29</v>
      </c>
      <c r="P152" s="104">
        <v>1</v>
      </c>
      <c r="Q152" s="103">
        <v>0</v>
      </c>
      <c r="R152" s="104">
        <v>0</v>
      </c>
      <c r="S152" s="103">
        <v>0</v>
      </c>
      <c r="T152" s="104">
        <v>0</v>
      </c>
      <c r="U152" s="103">
        <v>0</v>
      </c>
      <c r="V152" s="105">
        <v>0</v>
      </c>
    </row>
    <row r="153" spans="2:22" outlineLevel="2" x14ac:dyDescent="0.2">
      <c r="B153" s="58" t="s">
        <v>120</v>
      </c>
      <c r="C153" s="73">
        <v>220000</v>
      </c>
      <c r="D153" s="69">
        <v>7150</v>
      </c>
      <c r="E153" s="56" t="str">
        <f t="shared" si="5"/>
        <v>71500000</v>
      </c>
      <c r="F153" s="100">
        <f t="shared" si="6"/>
        <v>0</v>
      </c>
      <c r="G153" s="121">
        <v>0</v>
      </c>
      <c r="H153" s="101">
        <v>0</v>
      </c>
      <c r="I153" s="102" t="str">
        <f t="shared" si="7"/>
        <v>71500000</v>
      </c>
      <c r="J153" s="103">
        <v>220000</v>
      </c>
      <c r="K153" s="101">
        <v>1</v>
      </c>
      <c r="L153" s="102">
        <f t="shared" si="8"/>
        <v>0</v>
      </c>
      <c r="M153" s="103">
        <v>0</v>
      </c>
      <c r="N153" s="122">
        <v>0</v>
      </c>
      <c r="O153" s="103">
        <v>220000</v>
      </c>
      <c r="P153" s="104">
        <v>1</v>
      </c>
      <c r="Q153" s="103">
        <v>0</v>
      </c>
      <c r="R153" s="104">
        <v>0</v>
      </c>
      <c r="S153" s="103">
        <v>0</v>
      </c>
      <c r="T153" s="104">
        <v>0</v>
      </c>
      <c r="U153" s="103">
        <v>0</v>
      </c>
      <c r="V153" s="105">
        <v>0</v>
      </c>
    </row>
    <row r="154" spans="2:22" outlineLevel="2" x14ac:dyDescent="0.2">
      <c r="B154" s="58" t="s">
        <v>120</v>
      </c>
      <c r="C154" s="73">
        <v>529174.29</v>
      </c>
      <c r="D154" s="69">
        <v>7162</v>
      </c>
      <c r="E154" s="56" t="str">
        <f t="shared" si="5"/>
        <v>71620000</v>
      </c>
      <c r="F154" s="100">
        <f t="shared" si="6"/>
        <v>0</v>
      </c>
      <c r="G154" s="121">
        <v>0</v>
      </c>
      <c r="H154" s="101">
        <v>0</v>
      </c>
      <c r="I154" s="102" t="str">
        <f t="shared" si="7"/>
        <v>71620000</v>
      </c>
      <c r="J154" s="103">
        <v>529174.29</v>
      </c>
      <c r="K154" s="101">
        <v>1</v>
      </c>
      <c r="L154" s="102">
        <f t="shared" si="8"/>
        <v>0</v>
      </c>
      <c r="M154" s="103">
        <v>0</v>
      </c>
      <c r="N154" s="122">
        <v>0</v>
      </c>
      <c r="O154" s="103">
        <v>0</v>
      </c>
      <c r="P154" s="104">
        <v>0</v>
      </c>
      <c r="Q154" s="103">
        <v>0</v>
      </c>
      <c r="R154" s="104">
        <v>0</v>
      </c>
      <c r="S154" s="103">
        <v>529174.29</v>
      </c>
      <c r="T154" s="104">
        <v>1</v>
      </c>
      <c r="U154" s="103">
        <v>0</v>
      </c>
      <c r="V154" s="105">
        <v>0</v>
      </c>
    </row>
    <row r="155" spans="2:22" outlineLevel="2" x14ac:dyDescent="0.2">
      <c r="B155" s="58" t="s">
        <v>120</v>
      </c>
      <c r="C155" s="73">
        <v>182857.14</v>
      </c>
      <c r="D155" s="69">
        <v>9811</v>
      </c>
      <c r="E155" s="56" t="str">
        <f t="shared" si="5"/>
        <v>98110000</v>
      </c>
      <c r="F155" s="100">
        <f t="shared" si="6"/>
        <v>0</v>
      </c>
      <c r="G155" s="121">
        <v>0</v>
      </c>
      <c r="H155" s="101">
        <v>0</v>
      </c>
      <c r="I155" s="102" t="str">
        <f t="shared" si="7"/>
        <v>98110000</v>
      </c>
      <c r="J155" s="103">
        <v>182857.14</v>
      </c>
      <c r="K155" s="101">
        <v>1</v>
      </c>
      <c r="L155" s="102">
        <f t="shared" si="8"/>
        <v>0</v>
      </c>
      <c r="M155" s="103">
        <v>0</v>
      </c>
      <c r="N155" s="122">
        <v>0</v>
      </c>
      <c r="O155" s="103">
        <v>0</v>
      </c>
      <c r="P155" s="104">
        <v>0</v>
      </c>
      <c r="Q155" s="103">
        <v>0</v>
      </c>
      <c r="R155" s="104">
        <v>0</v>
      </c>
      <c r="S155" s="103">
        <v>182857.14</v>
      </c>
      <c r="T155" s="104">
        <v>1</v>
      </c>
      <c r="U155" s="103">
        <v>0</v>
      </c>
      <c r="V155" s="105">
        <v>0</v>
      </c>
    </row>
    <row r="156" spans="2:22" outlineLevel="2" x14ac:dyDescent="0.2">
      <c r="B156" s="58" t="s">
        <v>120</v>
      </c>
      <c r="C156" s="73">
        <v>185142.86</v>
      </c>
      <c r="D156" s="69">
        <v>9839</v>
      </c>
      <c r="E156" s="56" t="str">
        <f t="shared" si="5"/>
        <v>98390000</v>
      </c>
      <c r="F156" s="100">
        <f t="shared" si="6"/>
        <v>0</v>
      </c>
      <c r="G156" s="121">
        <v>0</v>
      </c>
      <c r="H156" s="101">
        <v>0</v>
      </c>
      <c r="I156" s="102" t="str">
        <f t="shared" si="7"/>
        <v>98390000</v>
      </c>
      <c r="J156" s="103">
        <v>185142.86</v>
      </c>
      <c r="K156" s="101">
        <v>1</v>
      </c>
      <c r="L156" s="102">
        <f t="shared" si="8"/>
        <v>0</v>
      </c>
      <c r="M156" s="103">
        <v>0</v>
      </c>
      <c r="N156" s="122">
        <v>0</v>
      </c>
      <c r="O156" s="103">
        <v>0</v>
      </c>
      <c r="P156" s="104">
        <v>0</v>
      </c>
      <c r="Q156" s="103">
        <v>185142.86</v>
      </c>
      <c r="R156" s="104">
        <v>1</v>
      </c>
      <c r="S156" s="103">
        <v>0</v>
      </c>
      <c r="T156" s="104">
        <v>0</v>
      </c>
      <c r="U156" s="103">
        <v>0</v>
      </c>
      <c r="V156" s="105">
        <v>0</v>
      </c>
    </row>
    <row r="157" spans="2:22" outlineLevel="2" x14ac:dyDescent="0.2">
      <c r="B157" s="170"/>
      <c r="C157" s="185"/>
      <c r="D157" s="74"/>
      <c r="E157" s="154"/>
      <c r="F157" s="202"/>
      <c r="G157" s="110"/>
      <c r="H157" s="111"/>
      <c r="I157" s="203"/>
      <c r="J157" s="112"/>
      <c r="K157" s="111"/>
      <c r="L157" s="203"/>
      <c r="M157" s="112"/>
      <c r="N157" s="113"/>
      <c r="O157" s="112"/>
      <c r="P157" s="114"/>
      <c r="Q157" s="112"/>
      <c r="R157" s="114"/>
      <c r="S157" s="112"/>
      <c r="T157" s="114"/>
      <c r="U157" s="112"/>
      <c r="V157" s="115"/>
    </row>
    <row r="158" spans="2:22" ht="13.5" outlineLevel="2" thickBot="1" x14ac:dyDescent="0.25">
      <c r="B158" s="99"/>
      <c r="C158" s="75"/>
      <c r="D158" s="69"/>
      <c r="E158" s="56" t="str">
        <f t="shared" si="5"/>
        <v>0000</v>
      </c>
      <c r="F158" s="100">
        <f t="shared" si="6"/>
        <v>0</v>
      </c>
      <c r="G158" s="121"/>
      <c r="H158" s="101"/>
      <c r="I158" s="102">
        <f>IF(J158&gt;0,E158,0)</f>
        <v>0</v>
      </c>
      <c r="J158" s="103"/>
      <c r="K158" s="101"/>
      <c r="L158" s="102">
        <f t="shared" si="8"/>
        <v>0</v>
      </c>
      <c r="M158" s="103"/>
      <c r="N158" s="122"/>
      <c r="O158" s="103"/>
      <c r="P158" s="104"/>
      <c r="Q158" s="103"/>
      <c r="R158" s="104"/>
      <c r="S158" s="103"/>
      <c r="T158" s="104"/>
      <c r="U158" s="103"/>
      <c r="V158" s="105"/>
    </row>
    <row r="159" spans="2:22" ht="18" customHeight="1" thickBot="1" x14ac:dyDescent="0.25">
      <c r="B159" s="59" t="s">
        <v>1</v>
      </c>
      <c r="C159" s="77">
        <f>SUM(C34,C46,C49,C52,C55,C58,C61,C65,C68,C72,C81,C85,C98,C101,C105,C108,C118,C130,C134,C144,C148,C151)</f>
        <v>148654593.34000003</v>
      </c>
      <c r="D159" s="78"/>
      <c r="E159" s="56"/>
      <c r="F159" s="61"/>
      <c r="G159" s="190">
        <f>SUM(G35:G158)</f>
        <v>37926933.039999992</v>
      </c>
      <c r="H159" s="191">
        <f>SUM(H35:H158)</f>
        <v>64</v>
      </c>
      <c r="I159" s="106"/>
      <c r="J159" s="79">
        <f>SUM(J35:J158)</f>
        <v>109376497.91</v>
      </c>
      <c r="K159" s="191">
        <f>SUM(K35:K158)</f>
        <v>98</v>
      </c>
      <c r="L159" s="106"/>
      <c r="M159" s="79">
        <f t="shared" ref="M159:V159" si="13">SUM(M35:M158)</f>
        <v>1351162.39</v>
      </c>
      <c r="N159" s="210">
        <f t="shared" si="13"/>
        <v>3</v>
      </c>
      <c r="O159" s="79">
        <f t="shared" si="13"/>
        <v>131028157.99000001</v>
      </c>
      <c r="P159" s="193">
        <f t="shared" si="13"/>
        <v>134</v>
      </c>
      <c r="Q159" s="79">
        <f t="shared" si="13"/>
        <v>16340118.199999996</v>
      </c>
      <c r="R159" s="193">
        <f t="shared" si="13"/>
        <v>26</v>
      </c>
      <c r="S159" s="79">
        <f t="shared" si="13"/>
        <v>1012031.43</v>
      </c>
      <c r="T159" s="193">
        <f t="shared" si="13"/>
        <v>3</v>
      </c>
      <c r="U159" s="79">
        <f t="shared" si="13"/>
        <v>274285.71999999997</v>
      </c>
      <c r="V159" s="195">
        <f t="shared" si="13"/>
        <v>2</v>
      </c>
    </row>
    <row r="160" spans="2:22" x14ac:dyDescent="0.2">
      <c r="B160" s="12"/>
      <c r="C160" s="83"/>
      <c r="D160" s="83"/>
      <c r="E160" s="56"/>
      <c r="F160" s="12"/>
      <c r="G160" s="12"/>
      <c r="H160" s="12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</row>
    <row r="161" spans="1:22" x14ac:dyDescent="0.2">
      <c r="B161" s="12"/>
      <c r="C161" s="83"/>
      <c r="D161" s="83"/>
      <c r="E161" s="56"/>
      <c r="F161" s="12"/>
      <c r="G161" s="83"/>
      <c r="H161" s="12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</row>
    <row r="162" spans="1:22" x14ac:dyDescent="0.2">
      <c r="B162" s="12"/>
      <c r="C162" s="83"/>
      <c r="D162" s="83"/>
      <c r="E162" s="56"/>
      <c r="F162" s="12"/>
      <c r="G162" s="12"/>
      <c r="H162" s="12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</row>
    <row r="163" spans="1:22" x14ac:dyDescent="0.2">
      <c r="B163" s="12"/>
      <c r="C163" s="83"/>
      <c r="D163" s="83"/>
      <c r="E163" s="56"/>
      <c r="F163" s="12"/>
      <c r="G163" s="12"/>
      <c r="H163" s="12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</row>
    <row r="164" spans="1:22" ht="15" x14ac:dyDescent="0.25">
      <c r="B164" s="12" t="s">
        <v>45</v>
      </c>
      <c r="C164" s="32"/>
      <c r="D164" s="32"/>
      <c r="E164" s="56"/>
      <c r="F164" s="33"/>
      <c r="G164" s="12"/>
      <c r="H164" s="12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</row>
    <row r="165" spans="1:22" ht="15.75" x14ac:dyDescent="0.25">
      <c r="B165" s="82" t="s">
        <v>72</v>
      </c>
      <c r="C165" s="12"/>
      <c r="D165" s="12"/>
      <c r="E165" s="56"/>
      <c r="F165" s="12"/>
      <c r="G165" s="12"/>
      <c r="H165" s="12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</row>
    <row r="166" spans="1:22" ht="13.5" thickBot="1" x14ac:dyDescent="0.25">
      <c r="B166" s="12"/>
      <c r="C166" s="12"/>
      <c r="D166" s="12"/>
      <c r="E166" s="56"/>
      <c r="F166" s="12"/>
      <c r="G166" s="12"/>
      <c r="H166" s="12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</row>
    <row r="167" spans="1:22" s="141" customFormat="1" ht="39" customHeight="1" thickBot="1" x14ac:dyDescent="0.25">
      <c r="A167" s="4"/>
      <c r="B167" s="142"/>
      <c r="C167" s="142"/>
      <c r="D167" s="142"/>
      <c r="E167" s="56"/>
      <c r="F167" s="237" t="s">
        <v>36</v>
      </c>
      <c r="G167" s="238"/>
      <c r="H167" s="239"/>
      <c r="I167" s="240" t="s">
        <v>37</v>
      </c>
      <c r="J167" s="241"/>
      <c r="K167" s="241"/>
      <c r="L167" s="240" t="s">
        <v>38</v>
      </c>
      <c r="M167" s="241"/>
      <c r="N167" s="242"/>
      <c r="O167" s="243" t="s">
        <v>39</v>
      </c>
      <c r="P167" s="244"/>
      <c r="Q167" s="244"/>
      <c r="R167" s="244"/>
      <c r="S167" s="244"/>
      <c r="T167" s="244"/>
      <c r="U167" s="244"/>
      <c r="V167" s="244"/>
    </row>
    <row r="168" spans="1:22" s="46" customFormat="1" ht="54.75" customHeight="1" thickBot="1" x14ac:dyDescent="0.25">
      <c r="A168" s="4"/>
      <c r="B168" s="35" t="s">
        <v>32</v>
      </c>
      <c r="C168" s="196" t="s">
        <v>33</v>
      </c>
      <c r="D168" s="37"/>
      <c r="E168" s="108"/>
      <c r="F168" s="39" t="s">
        <v>34</v>
      </c>
      <c r="G168" s="197" t="s">
        <v>35</v>
      </c>
      <c r="H168" s="198" t="s">
        <v>66</v>
      </c>
      <c r="I168" s="39" t="s">
        <v>34</v>
      </c>
      <c r="J168" s="197" t="s">
        <v>35</v>
      </c>
      <c r="K168" s="198" t="s">
        <v>66</v>
      </c>
      <c r="L168" s="39" t="s">
        <v>34</v>
      </c>
      <c r="M168" s="197" t="s">
        <v>35</v>
      </c>
      <c r="N168" s="211" t="s">
        <v>66</v>
      </c>
      <c r="O168" s="43" t="s">
        <v>17</v>
      </c>
      <c r="P168" s="197" t="s">
        <v>66</v>
      </c>
      <c r="Q168" s="201" t="s">
        <v>18</v>
      </c>
      <c r="R168" s="197" t="s">
        <v>66</v>
      </c>
      <c r="S168" s="201" t="s">
        <v>19</v>
      </c>
      <c r="T168" s="197" t="s">
        <v>66</v>
      </c>
      <c r="U168" s="201" t="s">
        <v>20</v>
      </c>
      <c r="V168" s="198" t="s">
        <v>66</v>
      </c>
    </row>
    <row r="169" spans="1:22" ht="25.5" hidden="1" x14ac:dyDescent="0.2">
      <c r="B169" s="47" t="s">
        <v>0</v>
      </c>
      <c r="C169" s="48" t="s">
        <v>1</v>
      </c>
      <c r="D169" s="49" t="s">
        <v>2</v>
      </c>
      <c r="E169" s="56"/>
      <c r="F169" s="109" t="s">
        <v>21</v>
      </c>
      <c r="G169" s="67" t="s">
        <v>3</v>
      </c>
      <c r="H169" s="48" t="s">
        <v>4</v>
      </c>
      <c r="I169" s="109" t="s">
        <v>21</v>
      </c>
      <c r="J169" s="52" t="s">
        <v>5</v>
      </c>
      <c r="K169" s="48" t="s">
        <v>6</v>
      </c>
      <c r="L169" s="109" t="s">
        <v>21</v>
      </c>
      <c r="M169" s="52" t="s">
        <v>7</v>
      </c>
      <c r="N169" s="53" t="s">
        <v>8</v>
      </c>
      <c r="O169" s="54" t="s">
        <v>9</v>
      </c>
      <c r="P169" s="52" t="s">
        <v>10</v>
      </c>
      <c r="Q169" s="52" t="s">
        <v>11</v>
      </c>
      <c r="R169" s="52" t="s">
        <v>12</v>
      </c>
      <c r="S169" s="52" t="s">
        <v>13</v>
      </c>
      <c r="T169" s="52" t="s">
        <v>14</v>
      </c>
      <c r="U169" s="52" t="s">
        <v>15</v>
      </c>
      <c r="V169" s="48" t="s">
        <v>16</v>
      </c>
    </row>
    <row r="170" spans="1:22" ht="25.5" customHeight="1" outlineLevel="1" x14ac:dyDescent="0.2">
      <c r="B170" s="55" t="s">
        <v>91</v>
      </c>
      <c r="C170" s="68">
        <f>SUBTOTAL(9,C171:C171)</f>
        <v>1177885.71</v>
      </c>
      <c r="D170" s="69"/>
      <c r="E170" s="56"/>
      <c r="F170" s="102"/>
      <c r="G170" s="103"/>
      <c r="H170" s="101"/>
      <c r="I170" s="102"/>
      <c r="J170" s="103"/>
      <c r="K170" s="101"/>
      <c r="L170" s="102"/>
      <c r="M170" s="103"/>
      <c r="N170" s="122"/>
      <c r="O170" s="103"/>
      <c r="P170" s="104"/>
      <c r="Q170" s="103"/>
      <c r="R170" s="104"/>
      <c r="S170" s="103"/>
      <c r="T170" s="104"/>
      <c r="U170" s="103"/>
      <c r="V170" s="105"/>
    </row>
    <row r="171" spans="1:22" outlineLevel="2" x14ac:dyDescent="0.2">
      <c r="B171" s="58" t="s">
        <v>91</v>
      </c>
      <c r="C171" s="73">
        <v>1177885.71</v>
      </c>
      <c r="D171" s="69">
        <v>3913</v>
      </c>
      <c r="E171" s="56" t="str">
        <f t="shared" ref="E171:E184" si="14">D171 &amp; E$11</f>
        <v>39130000</v>
      </c>
      <c r="F171" s="100" t="str">
        <f t="shared" ref="F171:F184" si="15">IF(G171&gt;0,E171,0)</f>
        <v>39130000</v>
      </c>
      <c r="G171" s="121">
        <v>1177885.71</v>
      </c>
      <c r="H171" s="101">
        <v>1</v>
      </c>
      <c r="I171" s="102">
        <f t="shared" ref="I171:I184" si="16">IF(J171&gt;0,E171,0)</f>
        <v>0</v>
      </c>
      <c r="J171" s="103">
        <v>0</v>
      </c>
      <c r="K171" s="101">
        <v>0</v>
      </c>
      <c r="L171" s="102">
        <f t="shared" ref="L171:L184" si="17">IF(M171&gt;0,E171,0)</f>
        <v>0</v>
      </c>
      <c r="M171" s="103">
        <v>0</v>
      </c>
      <c r="N171" s="122">
        <v>0</v>
      </c>
      <c r="O171" s="103">
        <v>1177885.71</v>
      </c>
      <c r="P171" s="104">
        <v>1</v>
      </c>
      <c r="Q171" s="103">
        <v>0</v>
      </c>
      <c r="R171" s="104">
        <v>0</v>
      </c>
      <c r="S171" s="103">
        <v>0</v>
      </c>
      <c r="T171" s="104">
        <v>0</v>
      </c>
      <c r="U171" s="103">
        <v>0</v>
      </c>
      <c r="V171" s="105">
        <v>0</v>
      </c>
    </row>
    <row r="172" spans="1:22" outlineLevel="2" x14ac:dyDescent="0.2">
      <c r="B172" s="170"/>
      <c r="C172" s="185"/>
      <c r="D172" s="74"/>
      <c r="E172" s="154"/>
      <c r="F172" s="202"/>
      <c r="G172" s="110"/>
      <c r="H172" s="111"/>
      <c r="I172" s="203"/>
      <c r="J172" s="112"/>
      <c r="K172" s="111"/>
      <c r="L172" s="203"/>
      <c r="M172" s="112"/>
      <c r="N172" s="113"/>
      <c r="O172" s="112"/>
      <c r="P172" s="114"/>
      <c r="Q172" s="112"/>
      <c r="R172" s="114"/>
      <c r="S172" s="112"/>
      <c r="T172" s="114"/>
      <c r="U172" s="112"/>
      <c r="V172" s="115"/>
    </row>
    <row r="173" spans="1:22" ht="25.5" customHeight="1" outlineLevel="1" x14ac:dyDescent="0.2">
      <c r="B173" s="55" t="s">
        <v>99</v>
      </c>
      <c r="C173" s="68">
        <f>SUBTOTAL(9,C174:C176)</f>
        <v>966353.3899999999</v>
      </c>
      <c r="D173" s="69"/>
      <c r="E173" s="56"/>
      <c r="F173" s="100"/>
      <c r="G173" s="121"/>
      <c r="H173" s="101"/>
      <c r="I173" s="102"/>
      <c r="J173" s="103"/>
      <c r="K173" s="101"/>
      <c r="L173" s="102"/>
      <c r="M173" s="103"/>
      <c r="N173" s="122"/>
      <c r="O173" s="103"/>
      <c r="P173" s="104"/>
      <c r="Q173" s="103"/>
      <c r="R173" s="104"/>
      <c r="S173" s="103"/>
      <c r="T173" s="104"/>
      <c r="U173" s="103"/>
      <c r="V173" s="105"/>
    </row>
    <row r="174" spans="1:22" outlineLevel="2" x14ac:dyDescent="0.2">
      <c r="B174" s="58" t="s">
        <v>99</v>
      </c>
      <c r="C174" s="73">
        <v>271004</v>
      </c>
      <c r="D174" s="69">
        <v>2496</v>
      </c>
      <c r="E174" s="56" t="str">
        <f t="shared" si="14"/>
        <v>24960000</v>
      </c>
      <c r="F174" s="100" t="str">
        <f t="shared" si="15"/>
        <v>24960000</v>
      </c>
      <c r="G174" s="121">
        <v>271004</v>
      </c>
      <c r="H174" s="101">
        <v>1</v>
      </c>
      <c r="I174" s="102">
        <f t="shared" si="16"/>
        <v>0</v>
      </c>
      <c r="J174" s="103">
        <v>0</v>
      </c>
      <c r="K174" s="101">
        <v>0</v>
      </c>
      <c r="L174" s="102">
        <f t="shared" si="17"/>
        <v>0</v>
      </c>
      <c r="M174" s="103">
        <v>0</v>
      </c>
      <c r="N174" s="122">
        <v>0</v>
      </c>
      <c r="O174" s="103">
        <v>0</v>
      </c>
      <c r="P174" s="104">
        <v>0</v>
      </c>
      <c r="Q174" s="103">
        <v>0</v>
      </c>
      <c r="R174" s="104">
        <v>0</v>
      </c>
      <c r="S174" s="103">
        <v>0</v>
      </c>
      <c r="T174" s="104">
        <v>0</v>
      </c>
      <c r="U174" s="103">
        <v>271004</v>
      </c>
      <c r="V174" s="105">
        <v>1</v>
      </c>
    </row>
    <row r="175" spans="1:22" outlineLevel="2" x14ac:dyDescent="0.2">
      <c r="B175" s="58" t="s">
        <v>99</v>
      </c>
      <c r="C175" s="73">
        <v>298285.71000000002</v>
      </c>
      <c r="D175" s="69">
        <v>3411</v>
      </c>
      <c r="E175" s="56" t="str">
        <f t="shared" si="14"/>
        <v>34110000</v>
      </c>
      <c r="F175" s="100" t="str">
        <f t="shared" si="15"/>
        <v>34110000</v>
      </c>
      <c r="G175" s="121">
        <v>298285.71000000002</v>
      </c>
      <c r="H175" s="101">
        <v>1</v>
      </c>
      <c r="I175" s="102">
        <f t="shared" si="16"/>
        <v>0</v>
      </c>
      <c r="J175" s="103">
        <v>0</v>
      </c>
      <c r="K175" s="101">
        <v>0</v>
      </c>
      <c r="L175" s="102">
        <f t="shared" si="17"/>
        <v>0</v>
      </c>
      <c r="M175" s="103">
        <v>0</v>
      </c>
      <c r="N175" s="122">
        <v>0</v>
      </c>
      <c r="O175" s="103">
        <v>298285.71000000002</v>
      </c>
      <c r="P175" s="104">
        <v>1</v>
      </c>
      <c r="Q175" s="103">
        <v>0</v>
      </c>
      <c r="R175" s="104">
        <v>0</v>
      </c>
      <c r="S175" s="103">
        <v>0</v>
      </c>
      <c r="T175" s="104">
        <v>0</v>
      </c>
      <c r="U175" s="103">
        <v>0</v>
      </c>
      <c r="V175" s="105">
        <v>0</v>
      </c>
    </row>
    <row r="176" spans="1:22" outlineLevel="2" x14ac:dyDescent="0.2">
      <c r="B176" s="58" t="s">
        <v>99</v>
      </c>
      <c r="C176" s="73">
        <v>397063.67999999999</v>
      </c>
      <c r="D176" s="69">
        <v>3511</v>
      </c>
      <c r="E176" s="56" t="str">
        <f t="shared" si="14"/>
        <v>35110000</v>
      </c>
      <c r="F176" s="100" t="str">
        <f t="shared" si="15"/>
        <v>35110000</v>
      </c>
      <c r="G176" s="121">
        <v>397063.67999999999</v>
      </c>
      <c r="H176" s="101">
        <v>1</v>
      </c>
      <c r="I176" s="102">
        <f t="shared" si="16"/>
        <v>0</v>
      </c>
      <c r="J176" s="103">
        <v>0</v>
      </c>
      <c r="K176" s="101">
        <v>0</v>
      </c>
      <c r="L176" s="102">
        <f t="shared" si="17"/>
        <v>0</v>
      </c>
      <c r="M176" s="103">
        <v>0</v>
      </c>
      <c r="N176" s="122">
        <v>0</v>
      </c>
      <c r="O176" s="103">
        <v>0</v>
      </c>
      <c r="P176" s="104">
        <v>0</v>
      </c>
      <c r="Q176" s="103">
        <v>397063.67999999999</v>
      </c>
      <c r="R176" s="104">
        <v>1</v>
      </c>
      <c r="S176" s="103">
        <v>0</v>
      </c>
      <c r="T176" s="104">
        <v>0</v>
      </c>
      <c r="U176" s="103">
        <v>0</v>
      </c>
      <c r="V176" s="105">
        <v>0</v>
      </c>
    </row>
    <row r="177" spans="2:22" outlineLevel="2" x14ac:dyDescent="0.2">
      <c r="B177" s="170"/>
      <c r="C177" s="185"/>
      <c r="D177" s="74"/>
      <c r="E177" s="154"/>
      <c r="F177" s="202"/>
      <c r="G177" s="110"/>
      <c r="H177" s="111"/>
      <c r="I177" s="203"/>
      <c r="J177" s="112"/>
      <c r="K177" s="111"/>
      <c r="L177" s="203"/>
      <c r="M177" s="112"/>
      <c r="N177" s="113"/>
      <c r="O177" s="112"/>
      <c r="P177" s="114"/>
      <c r="Q177" s="112"/>
      <c r="R177" s="114"/>
      <c r="S177" s="112"/>
      <c r="T177" s="114"/>
      <c r="U177" s="112"/>
      <c r="V177" s="115"/>
    </row>
    <row r="178" spans="2:22" ht="26.25" customHeight="1" outlineLevel="1" x14ac:dyDescent="0.2">
      <c r="B178" s="55" t="s">
        <v>103</v>
      </c>
      <c r="C178" s="68">
        <f>SUBTOTAL(9,C179:C181)</f>
        <v>454507.31</v>
      </c>
      <c r="D178" s="69"/>
      <c r="E178" s="56"/>
      <c r="F178" s="100"/>
      <c r="G178" s="121"/>
      <c r="H178" s="101"/>
      <c r="I178" s="102"/>
      <c r="J178" s="103"/>
      <c r="K178" s="101"/>
      <c r="L178" s="102"/>
      <c r="M178" s="103"/>
      <c r="N178" s="122"/>
      <c r="O178" s="103"/>
      <c r="P178" s="104"/>
      <c r="Q178" s="103"/>
      <c r="R178" s="104"/>
      <c r="S178" s="103"/>
      <c r="T178" s="104"/>
      <c r="U178" s="103"/>
      <c r="V178" s="105"/>
    </row>
    <row r="179" spans="2:22" outlineLevel="2" x14ac:dyDescent="0.2">
      <c r="B179" s="212" t="s">
        <v>103</v>
      </c>
      <c r="C179" s="73">
        <v>149812.66</v>
      </c>
      <c r="D179" s="69">
        <v>4531</v>
      </c>
      <c r="E179" s="56" t="str">
        <f t="shared" si="14"/>
        <v>45310000</v>
      </c>
      <c r="F179" s="100">
        <f t="shared" si="15"/>
        <v>0</v>
      </c>
      <c r="G179" s="121">
        <v>0</v>
      </c>
      <c r="H179" s="101">
        <v>0</v>
      </c>
      <c r="I179" s="102">
        <f t="shared" si="16"/>
        <v>0</v>
      </c>
      <c r="J179" s="103">
        <v>0</v>
      </c>
      <c r="K179" s="101">
        <v>0</v>
      </c>
      <c r="L179" s="102" t="str">
        <f t="shared" si="17"/>
        <v>45310000</v>
      </c>
      <c r="M179" s="103">
        <v>149812.66</v>
      </c>
      <c r="N179" s="122">
        <v>1</v>
      </c>
      <c r="O179" s="103">
        <v>149812.66</v>
      </c>
      <c r="P179" s="104">
        <v>1</v>
      </c>
      <c r="Q179" s="103">
        <v>0</v>
      </c>
      <c r="R179" s="104">
        <v>0</v>
      </c>
      <c r="S179" s="103">
        <v>0</v>
      </c>
      <c r="T179" s="104">
        <v>0</v>
      </c>
      <c r="U179" s="103">
        <v>0</v>
      </c>
      <c r="V179" s="105">
        <v>0</v>
      </c>
    </row>
    <row r="180" spans="2:22" outlineLevel="2" x14ac:dyDescent="0.2">
      <c r="B180" s="58" t="s">
        <v>103</v>
      </c>
      <c r="C180" s="73">
        <v>167005.71</v>
      </c>
      <c r="D180" s="69">
        <v>4800</v>
      </c>
      <c r="E180" s="56" t="str">
        <f t="shared" si="14"/>
        <v>48000000</v>
      </c>
      <c r="F180" s="100">
        <f t="shared" si="15"/>
        <v>0</v>
      </c>
      <c r="G180" s="121">
        <v>0</v>
      </c>
      <c r="H180" s="101">
        <v>0</v>
      </c>
      <c r="I180" s="102">
        <f t="shared" si="16"/>
        <v>0</v>
      </c>
      <c r="J180" s="103">
        <v>0</v>
      </c>
      <c r="K180" s="101">
        <v>0</v>
      </c>
      <c r="L180" s="102" t="str">
        <f t="shared" si="17"/>
        <v>48000000</v>
      </c>
      <c r="M180" s="103">
        <v>167005.71</v>
      </c>
      <c r="N180" s="122">
        <v>1</v>
      </c>
      <c r="O180" s="103">
        <v>167005.71</v>
      </c>
      <c r="P180" s="104">
        <v>1</v>
      </c>
      <c r="Q180" s="103">
        <v>0</v>
      </c>
      <c r="R180" s="104">
        <v>0</v>
      </c>
      <c r="S180" s="103">
        <v>0</v>
      </c>
      <c r="T180" s="104">
        <v>0</v>
      </c>
      <c r="U180" s="103">
        <v>0</v>
      </c>
      <c r="V180" s="105">
        <v>0</v>
      </c>
    </row>
    <row r="181" spans="2:22" outlineLevel="2" x14ac:dyDescent="0.2">
      <c r="B181" s="212" t="s">
        <v>103</v>
      </c>
      <c r="C181" s="73">
        <v>137688.94</v>
      </c>
      <c r="D181" s="69">
        <v>7130</v>
      </c>
      <c r="E181" s="56" t="str">
        <f t="shared" si="14"/>
        <v>71300000</v>
      </c>
      <c r="F181" s="100">
        <f t="shared" si="15"/>
        <v>0</v>
      </c>
      <c r="G181" s="121">
        <v>0</v>
      </c>
      <c r="H181" s="101">
        <v>0</v>
      </c>
      <c r="I181" s="102" t="str">
        <f t="shared" si="16"/>
        <v>71300000</v>
      </c>
      <c r="J181" s="103">
        <v>137688.94</v>
      </c>
      <c r="K181" s="101">
        <v>1</v>
      </c>
      <c r="L181" s="102">
        <f t="shared" si="17"/>
        <v>0</v>
      </c>
      <c r="M181" s="103">
        <v>0</v>
      </c>
      <c r="N181" s="122">
        <v>0</v>
      </c>
      <c r="O181" s="103">
        <v>137688.94</v>
      </c>
      <c r="P181" s="104">
        <v>1</v>
      </c>
      <c r="Q181" s="103">
        <v>0</v>
      </c>
      <c r="R181" s="104">
        <v>0</v>
      </c>
      <c r="S181" s="103">
        <v>0</v>
      </c>
      <c r="T181" s="104">
        <v>0</v>
      </c>
      <c r="U181" s="103">
        <v>0</v>
      </c>
      <c r="V181" s="105">
        <v>0</v>
      </c>
    </row>
    <row r="182" spans="2:22" outlineLevel="2" x14ac:dyDescent="0.2">
      <c r="B182" s="213"/>
      <c r="C182" s="185"/>
      <c r="D182" s="74"/>
      <c r="E182" s="154"/>
      <c r="F182" s="202"/>
      <c r="G182" s="110"/>
      <c r="H182" s="111"/>
      <c r="I182" s="203"/>
      <c r="J182" s="112"/>
      <c r="K182" s="111"/>
      <c r="L182" s="203"/>
      <c r="M182" s="112"/>
      <c r="N182" s="113"/>
      <c r="O182" s="112"/>
      <c r="P182" s="114"/>
      <c r="Q182" s="112"/>
      <c r="R182" s="114"/>
      <c r="S182" s="112"/>
      <c r="T182" s="114"/>
      <c r="U182" s="112"/>
      <c r="V182" s="115"/>
    </row>
    <row r="183" spans="2:22" ht="25.5" customHeight="1" outlineLevel="1" x14ac:dyDescent="0.2">
      <c r="B183" s="55" t="s">
        <v>110</v>
      </c>
      <c r="C183" s="68">
        <f>SUBTOTAL(9,C184:C184)</f>
        <v>5440914.29</v>
      </c>
      <c r="D183" s="69"/>
      <c r="E183" s="56"/>
      <c r="F183" s="100"/>
      <c r="G183" s="121"/>
      <c r="H183" s="101"/>
      <c r="I183" s="102"/>
      <c r="J183" s="103"/>
      <c r="K183" s="101"/>
      <c r="L183" s="102"/>
      <c r="M183" s="103"/>
      <c r="N183" s="122"/>
      <c r="O183" s="103"/>
      <c r="P183" s="104"/>
      <c r="Q183" s="103"/>
      <c r="R183" s="104"/>
      <c r="S183" s="103"/>
      <c r="T183" s="104"/>
      <c r="U183" s="103"/>
      <c r="V183" s="105"/>
    </row>
    <row r="184" spans="2:22" outlineLevel="2" x14ac:dyDescent="0.2">
      <c r="B184" s="58" t="s">
        <v>110</v>
      </c>
      <c r="C184" s="73">
        <v>5440914.29</v>
      </c>
      <c r="D184" s="69">
        <v>7226</v>
      </c>
      <c r="E184" s="56" t="str">
        <f t="shared" si="14"/>
        <v>72260000</v>
      </c>
      <c r="F184" s="100">
        <f t="shared" si="15"/>
        <v>0</v>
      </c>
      <c r="G184" s="121">
        <v>0</v>
      </c>
      <c r="H184" s="101">
        <v>0</v>
      </c>
      <c r="I184" s="102" t="str">
        <f t="shared" si="16"/>
        <v>72260000</v>
      </c>
      <c r="J184" s="103">
        <v>5440914.29</v>
      </c>
      <c r="K184" s="101">
        <v>1</v>
      </c>
      <c r="L184" s="102">
        <f t="shared" si="17"/>
        <v>0</v>
      </c>
      <c r="M184" s="103">
        <v>0</v>
      </c>
      <c r="N184" s="122">
        <v>0</v>
      </c>
      <c r="O184" s="103">
        <v>5440914.29</v>
      </c>
      <c r="P184" s="104">
        <v>1</v>
      </c>
      <c r="Q184" s="103">
        <v>0</v>
      </c>
      <c r="R184" s="104">
        <v>0</v>
      </c>
      <c r="S184" s="103">
        <v>0</v>
      </c>
      <c r="T184" s="104">
        <v>0</v>
      </c>
      <c r="U184" s="103">
        <v>0</v>
      </c>
      <c r="V184" s="105">
        <v>0</v>
      </c>
    </row>
    <row r="185" spans="2:22" outlineLevel="2" x14ac:dyDescent="0.2">
      <c r="B185" s="170"/>
      <c r="C185" s="185"/>
      <c r="D185" s="74"/>
      <c r="E185" s="154"/>
      <c r="F185" s="202"/>
      <c r="G185" s="110"/>
      <c r="H185" s="111"/>
      <c r="I185" s="203"/>
      <c r="J185" s="112"/>
      <c r="K185" s="111"/>
      <c r="L185" s="203"/>
      <c r="M185" s="112"/>
      <c r="N185" s="113"/>
      <c r="O185" s="112"/>
      <c r="P185" s="114"/>
      <c r="Q185" s="112"/>
      <c r="R185" s="114"/>
      <c r="S185" s="112"/>
      <c r="T185" s="114"/>
      <c r="U185" s="112"/>
      <c r="V185" s="115"/>
    </row>
    <row r="186" spans="2:22" ht="13.5" thickBot="1" x14ac:dyDescent="0.25">
      <c r="B186" s="99"/>
      <c r="C186" s="75"/>
      <c r="D186" s="69"/>
      <c r="E186" s="56" t="str">
        <f t="shared" ref="E186" si="18">D186 &amp; E$11</f>
        <v>0000</v>
      </c>
      <c r="F186" s="100">
        <f t="shared" ref="F186" si="19">IF(G186&gt;0,E186,0)</f>
        <v>0</v>
      </c>
      <c r="G186" s="121"/>
      <c r="H186" s="101"/>
      <c r="I186" s="102">
        <f t="shared" ref="I186" si="20">IF(J186&gt;0,E186,0)</f>
        <v>0</v>
      </c>
      <c r="J186" s="103"/>
      <c r="K186" s="101"/>
      <c r="L186" s="102">
        <f t="shared" ref="L186" si="21">IF(M186&gt;0,E186,0)</f>
        <v>0</v>
      </c>
      <c r="M186" s="103"/>
      <c r="N186" s="122"/>
      <c r="O186" s="103"/>
      <c r="P186" s="104"/>
      <c r="Q186" s="103"/>
      <c r="R186" s="104"/>
      <c r="S186" s="103"/>
      <c r="T186" s="104"/>
      <c r="U186" s="103"/>
      <c r="V186" s="105"/>
    </row>
    <row r="187" spans="2:22" ht="18" customHeight="1" thickBot="1" x14ac:dyDescent="0.25">
      <c r="B187" s="59" t="s">
        <v>1</v>
      </c>
      <c r="C187" s="77">
        <f>SUM(C170,C173,C178,C183)</f>
        <v>8039660.6999999993</v>
      </c>
      <c r="D187" s="78"/>
      <c r="E187" s="60"/>
      <c r="F187" s="61"/>
      <c r="G187" s="190">
        <f>SUM(G171:G185)</f>
        <v>2144239.1</v>
      </c>
      <c r="H187" s="191">
        <f>SUM(H171:H185)</f>
        <v>4</v>
      </c>
      <c r="I187" s="106"/>
      <c r="J187" s="79">
        <f>SUM(J171:J185)</f>
        <v>5578603.2300000004</v>
      </c>
      <c r="K187" s="191">
        <f>SUM(K171:K185)</f>
        <v>2</v>
      </c>
      <c r="L187" s="106"/>
      <c r="M187" s="79">
        <f t="shared" ref="M187:V187" si="22">SUM(M171:M185)</f>
        <v>316818.37</v>
      </c>
      <c r="N187" s="210">
        <f t="shared" si="22"/>
        <v>2</v>
      </c>
      <c r="O187" s="79">
        <f t="shared" si="22"/>
        <v>7371593.0199999996</v>
      </c>
      <c r="P187" s="193">
        <f t="shared" si="22"/>
        <v>6</v>
      </c>
      <c r="Q187" s="214">
        <f t="shared" si="22"/>
        <v>397063.67999999999</v>
      </c>
      <c r="R187" s="214">
        <f t="shared" si="22"/>
        <v>1</v>
      </c>
      <c r="S187" s="214">
        <f t="shared" si="22"/>
        <v>0</v>
      </c>
      <c r="T187" s="214">
        <f t="shared" si="22"/>
        <v>0</v>
      </c>
      <c r="U187" s="214">
        <f t="shared" si="22"/>
        <v>271004</v>
      </c>
      <c r="V187" s="215">
        <f t="shared" si="22"/>
        <v>1</v>
      </c>
    </row>
    <row r="188" spans="2:22" x14ac:dyDescent="0.2">
      <c r="B188" s="12"/>
      <c r="C188" s="83"/>
      <c r="D188" s="83"/>
      <c r="E188" s="116"/>
      <c r="F188" s="12"/>
      <c r="G188" s="12"/>
      <c r="H188" s="12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</row>
    <row r="189" spans="2:22" x14ac:dyDescent="0.2">
      <c r="B189" s="12"/>
      <c r="C189" s="83"/>
      <c r="D189" s="83"/>
      <c r="E189" s="116"/>
      <c r="F189" s="12"/>
      <c r="G189" s="83"/>
      <c r="H189" s="12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</row>
    <row r="190" spans="2:22" x14ac:dyDescent="0.2">
      <c r="B190" s="12"/>
      <c r="C190" s="83"/>
      <c r="D190" s="83"/>
      <c r="E190" s="116"/>
      <c r="F190" s="12"/>
      <c r="G190" s="12"/>
      <c r="H190" s="12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</row>
    <row r="191" spans="2:22" ht="15" x14ac:dyDescent="0.25">
      <c r="B191" s="12" t="s">
        <v>45</v>
      </c>
      <c r="C191" s="32"/>
      <c r="D191" s="32"/>
      <c r="E191" s="33"/>
      <c r="F191" s="33"/>
      <c r="G191" s="12"/>
      <c r="H191" s="12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</row>
    <row r="192" spans="2:22" ht="15.75" x14ac:dyDescent="0.25">
      <c r="B192" s="119" t="s">
        <v>73</v>
      </c>
      <c r="C192" s="120"/>
      <c r="D192" s="120"/>
      <c r="E192" s="120"/>
      <c r="F192" s="120"/>
      <c r="G192" s="120"/>
      <c r="H192" s="120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</row>
    <row r="193" spans="1:22" ht="13.5" thickBot="1" x14ac:dyDescent="0.25">
      <c r="B193" s="12"/>
      <c r="C193" s="12"/>
      <c r="D193" s="12"/>
      <c r="E193" s="116"/>
      <c r="F193" s="12"/>
      <c r="G193" s="12"/>
      <c r="H193" s="12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</row>
    <row r="194" spans="1:22" s="141" customFormat="1" ht="39" customHeight="1" thickBot="1" x14ac:dyDescent="0.25">
      <c r="A194" s="4"/>
      <c r="B194" s="142"/>
      <c r="C194" s="142"/>
      <c r="D194" s="142"/>
      <c r="E194" s="34"/>
      <c r="F194" s="237" t="s">
        <v>36</v>
      </c>
      <c r="G194" s="238"/>
      <c r="H194" s="239"/>
      <c r="I194" s="240" t="s">
        <v>37</v>
      </c>
      <c r="J194" s="241"/>
      <c r="K194" s="241"/>
      <c r="L194" s="240" t="s">
        <v>38</v>
      </c>
      <c r="M194" s="241"/>
      <c r="N194" s="242"/>
      <c r="O194" s="243" t="s">
        <v>39</v>
      </c>
      <c r="P194" s="244"/>
      <c r="Q194" s="244"/>
      <c r="R194" s="244"/>
      <c r="S194" s="244"/>
      <c r="T194" s="244"/>
      <c r="U194" s="244"/>
      <c r="V194" s="244"/>
    </row>
    <row r="195" spans="1:22" s="46" customFormat="1" ht="54.75" customHeight="1" thickBot="1" x14ac:dyDescent="0.25">
      <c r="A195" s="4"/>
      <c r="B195" s="35" t="s">
        <v>32</v>
      </c>
      <c r="C195" s="196" t="s">
        <v>33</v>
      </c>
      <c r="D195" s="37"/>
      <c r="E195" s="38"/>
      <c r="F195" s="39" t="s">
        <v>34</v>
      </c>
      <c r="G195" s="197" t="s">
        <v>35</v>
      </c>
      <c r="H195" s="198" t="s">
        <v>66</v>
      </c>
      <c r="I195" s="39" t="s">
        <v>34</v>
      </c>
      <c r="J195" s="197" t="s">
        <v>35</v>
      </c>
      <c r="K195" s="198" t="s">
        <v>66</v>
      </c>
      <c r="L195" s="39" t="s">
        <v>34</v>
      </c>
      <c r="M195" s="197" t="s">
        <v>35</v>
      </c>
      <c r="N195" s="211" t="s">
        <v>66</v>
      </c>
      <c r="O195" s="43" t="s">
        <v>17</v>
      </c>
      <c r="P195" s="197" t="s">
        <v>66</v>
      </c>
      <c r="Q195" s="201" t="s">
        <v>18</v>
      </c>
      <c r="R195" s="197" t="s">
        <v>66</v>
      </c>
      <c r="S195" s="201" t="s">
        <v>19</v>
      </c>
      <c r="T195" s="197" t="s">
        <v>66</v>
      </c>
      <c r="U195" s="201" t="s">
        <v>20</v>
      </c>
      <c r="V195" s="198" t="s">
        <v>66</v>
      </c>
    </row>
    <row r="196" spans="1:22" ht="38.25" hidden="1" x14ac:dyDescent="0.2">
      <c r="B196" s="47" t="s">
        <v>0</v>
      </c>
      <c r="C196" s="48" t="s">
        <v>1</v>
      </c>
      <c r="D196" s="49" t="s">
        <v>2</v>
      </c>
      <c r="E196" s="50" t="s">
        <v>29</v>
      </c>
      <c r="F196" s="109" t="s">
        <v>21</v>
      </c>
      <c r="G196" s="67" t="s">
        <v>3</v>
      </c>
      <c r="H196" s="48" t="s">
        <v>4</v>
      </c>
      <c r="I196" s="109" t="s">
        <v>21</v>
      </c>
      <c r="J196" s="52" t="s">
        <v>5</v>
      </c>
      <c r="K196" s="48" t="s">
        <v>6</v>
      </c>
      <c r="L196" s="109" t="s">
        <v>21</v>
      </c>
      <c r="M196" s="52" t="s">
        <v>7</v>
      </c>
      <c r="N196" s="53" t="s">
        <v>8</v>
      </c>
      <c r="O196" s="54" t="s">
        <v>9</v>
      </c>
      <c r="P196" s="52" t="s">
        <v>10</v>
      </c>
      <c r="Q196" s="52" t="s">
        <v>11</v>
      </c>
      <c r="R196" s="52" t="s">
        <v>12</v>
      </c>
      <c r="S196" s="52" t="s">
        <v>13</v>
      </c>
      <c r="T196" s="52" t="s">
        <v>14</v>
      </c>
      <c r="U196" s="52" t="s">
        <v>15</v>
      </c>
      <c r="V196" s="48" t="s">
        <v>16</v>
      </c>
    </row>
    <row r="197" spans="1:22" ht="25.5" customHeight="1" outlineLevel="1" x14ac:dyDescent="0.2">
      <c r="B197" s="55" t="s">
        <v>91</v>
      </c>
      <c r="C197" s="68">
        <f>SUBTOTAL(9,C198:C200)</f>
        <v>18647790.629999999</v>
      </c>
      <c r="D197" s="69"/>
      <c r="E197" s="56"/>
      <c r="F197" s="102"/>
      <c r="G197" s="103"/>
      <c r="H197" s="101"/>
      <c r="I197" s="100"/>
      <c r="J197" s="137"/>
      <c r="K197" s="101"/>
      <c r="L197" s="100"/>
      <c r="M197" s="137"/>
      <c r="N197" s="122"/>
      <c r="O197" s="103"/>
      <c r="P197" s="104"/>
      <c r="Q197" s="103"/>
      <c r="R197" s="104"/>
      <c r="S197" s="103"/>
      <c r="T197" s="104"/>
      <c r="U197" s="103"/>
      <c r="V197" s="101"/>
    </row>
    <row r="198" spans="1:22" outlineLevel="2" x14ac:dyDescent="0.2">
      <c r="B198" s="58" t="s">
        <v>91</v>
      </c>
      <c r="C198" s="73">
        <v>2016158.29</v>
      </c>
      <c r="D198" s="69">
        <v>3242</v>
      </c>
      <c r="E198" s="56" t="str">
        <f t="shared" ref="E198:E255" si="23">D198 &amp; E$11</f>
        <v>32420000</v>
      </c>
      <c r="F198" s="100" t="str">
        <f t="shared" ref="F198:F255" si="24">IF(G198&gt;0,E198,0)</f>
        <v>32420000</v>
      </c>
      <c r="G198" s="121">
        <v>2016158.29</v>
      </c>
      <c r="H198" s="101">
        <v>1</v>
      </c>
      <c r="I198" s="100">
        <f t="shared" ref="I198:I255" si="25">IF(J198&gt;0,E198,0)</f>
        <v>0</v>
      </c>
      <c r="J198" s="121">
        <v>0</v>
      </c>
      <c r="K198" s="101">
        <v>0</v>
      </c>
      <c r="L198" s="100">
        <f>IF(M198&gt;0,E198,0)</f>
        <v>0</v>
      </c>
      <c r="M198" s="121">
        <v>0</v>
      </c>
      <c r="N198" s="122">
        <v>0</v>
      </c>
      <c r="O198" s="103">
        <v>2016158.29</v>
      </c>
      <c r="P198" s="104">
        <v>1</v>
      </c>
      <c r="Q198" s="103">
        <v>0</v>
      </c>
      <c r="R198" s="104">
        <v>0</v>
      </c>
      <c r="S198" s="103">
        <v>0</v>
      </c>
      <c r="T198" s="104">
        <v>0</v>
      </c>
      <c r="U198" s="103">
        <v>0</v>
      </c>
      <c r="V198" s="101">
        <v>0</v>
      </c>
    </row>
    <row r="199" spans="1:22" outlineLevel="2" x14ac:dyDescent="0.2">
      <c r="B199" s="58" t="s">
        <v>91</v>
      </c>
      <c r="C199" s="73">
        <v>905892.34</v>
      </c>
      <c r="D199" s="69">
        <v>7200</v>
      </c>
      <c r="E199" s="56" t="str">
        <f t="shared" si="23"/>
        <v>72000000</v>
      </c>
      <c r="F199" s="100">
        <f t="shared" si="24"/>
        <v>0</v>
      </c>
      <c r="G199" s="121">
        <v>0</v>
      </c>
      <c r="H199" s="101">
        <v>0</v>
      </c>
      <c r="I199" s="100" t="str">
        <f t="shared" si="25"/>
        <v>72000000</v>
      </c>
      <c r="J199" s="121">
        <v>905892.34</v>
      </c>
      <c r="K199" s="101">
        <v>2</v>
      </c>
      <c r="L199" s="100">
        <f t="shared" ref="L199:L255" si="26">IF(M199&gt;0,E199,0)</f>
        <v>0</v>
      </c>
      <c r="M199" s="121">
        <v>0</v>
      </c>
      <c r="N199" s="122">
        <v>0</v>
      </c>
      <c r="O199" s="103">
        <v>905892.34</v>
      </c>
      <c r="P199" s="104">
        <v>2</v>
      </c>
      <c r="Q199" s="103">
        <v>0</v>
      </c>
      <c r="R199" s="104">
        <v>0</v>
      </c>
      <c r="S199" s="103">
        <v>0</v>
      </c>
      <c r="T199" s="104">
        <v>0</v>
      </c>
      <c r="U199" s="103">
        <v>0</v>
      </c>
      <c r="V199" s="101">
        <v>0</v>
      </c>
    </row>
    <row r="200" spans="1:22" outlineLevel="2" x14ac:dyDescent="0.2">
      <c r="B200" s="58" t="s">
        <v>91</v>
      </c>
      <c r="C200" s="73">
        <v>15725740</v>
      </c>
      <c r="D200" s="69">
        <v>7226</v>
      </c>
      <c r="E200" s="56" t="str">
        <f t="shared" si="23"/>
        <v>72260000</v>
      </c>
      <c r="F200" s="100">
        <f t="shared" si="24"/>
        <v>0</v>
      </c>
      <c r="G200" s="121">
        <v>0</v>
      </c>
      <c r="H200" s="101">
        <v>0</v>
      </c>
      <c r="I200" s="100" t="str">
        <f t="shared" si="25"/>
        <v>72260000</v>
      </c>
      <c r="J200" s="121">
        <v>15725740</v>
      </c>
      <c r="K200" s="101">
        <v>10</v>
      </c>
      <c r="L200" s="100">
        <f t="shared" si="26"/>
        <v>0</v>
      </c>
      <c r="M200" s="121">
        <v>0</v>
      </c>
      <c r="N200" s="122">
        <v>0</v>
      </c>
      <c r="O200" s="103">
        <v>15725740</v>
      </c>
      <c r="P200" s="104">
        <v>10</v>
      </c>
      <c r="Q200" s="103">
        <v>0</v>
      </c>
      <c r="R200" s="104">
        <v>0</v>
      </c>
      <c r="S200" s="103">
        <v>0</v>
      </c>
      <c r="T200" s="104">
        <v>0</v>
      </c>
      <c r="U200" s="103">
        <v>0</v>
      </c>
      <c r="V200" s="101">
        <v>0</v>
      </c>
    </row>
    <row r="201" spans="1:22" outlineLevel="2" x14ac:dyDescent="0.2">
      <c r="B201" s="170"/>
      <c r="C201" s="185"/>
      <c r="D201" s="74"/>
      <c r="E201" s="154"/>
      <c r="F201" s="202"/>
      <c r="G201" s="110"/>
      <c r="H201" s="111"/>
      <c r="I201" s="202"/>
      <c r="J201" s="110"/>
      <c r="K201" s="111"/>
      <c r="L201" s="202"/>
      <c r="M201" s="110"/>
      <c r="N201" s="113"/>
      <c r="O201" s="112"/>
      <c r="P201" s="114"/>
      <c r="Q201" s="112"/>
      <c r="R201" s="114"/>
      <c r="S201" s="112"/>
      <c r="T201" s="114"/>
      <c r="U201" s="112"/>
      <c r="V201" s="111"/>
    </row>
    <row r="202" spans="1:22" ht="25.5" customHeight="1" outlineLevel="1" x14ac:dyDescent="0.2">
      <c r="B202" s="55" t="s">
        <v>99</v>
      </c>
      <c r="C202" s="68">
        <f>SUBTOTAL(9,C203:C204)</f>
        <v>1161122.1099999999</v>
      </c>
      <c r="D202" s="69"/>
      <c r="E202" s="56"/>
      <c r="F202" s="100"/>
      <c r="G202" s="121"/>
      <c r="H202" s="101"/>
      <c r="I202" s="100"/>
      <c r="J202" s="121"/>
      <c r="K202" s="101"/>
      <c r="L202" s="100"/>
      <c r="M202" s="121"/>
      <c r="N202" s="122"/>
      <c r="O202" s="103"/>
      <c r="P202" s="104"/>
      <c r="Q202" s="103"/>
      <c r="R202" s="104"/>
      <c r="S202" s="103"/>
      <c r="T202" s="104"/>
      <c r="U202" s="103"/>
      <c r="V202" s="101"/>
    </row>
    <row r="203" spans="1:22" outlineLevel="2" x14ac:dyDescent="0.2">
      <c r="B203" s="58" t="s">
        <v>99</v>
      </c>
      <c r="C203" s="73">
        <v>914285.71</v>
      </c>
      <c r="D203" s="69">
        <v>6651</v>
      </c>
      <c r="E203" s="56" t="str">
        <f t="shared" si="23"/>
        <v>66510000</v>
      </c>
      <c r="F203" s="100">
        <f t="shared" si="24"/>
        <v>0</v>
      </c>
      <c r="G203" s="121">
        <v>0</v>
      </c>
      <c r="H203" s="101">
        <v>0</v>
      </c>
      <c r="I203" s="100" t="str">
        <f t="shared" si="25"/>
        <v>66510000</v>
      </c>
      <c r="J203" s="121">
        <v>914285.71</v>
      </c>
      <c r="K203" s="101">
        <v>1</v>
      </c>
      <c r="L203" s="100">
        <f t="shared" si="26"/>
        <v>0</v>
      </c>
      <c r="M203" s="121">
        <v>0</v>
      </c>
      <c r="N203" s="122">
        <v>0</v>
      </c>
      <c r="O203" s="103">
        <v>914285.71</v>
      </c>
      <c r="P203" s="104">
        <v>1</v>
      </c>
      <c r="Q203" s="103">
        <v>0</v>
      </c>
      <c r="R203" s="104">
        <v>0</v>
      </c>
      <c r="S203" s="103">
        <v>0</v>
      </c>
      <c r="T203" s="104">
        <v>0</v>
      </c>
      <c r="U203" s="103">
        <v>0</v>
      </c>
      <c r="V203" s="101">
        <v>0</v>
      </c>
    </row>
    <row r="204" spans="1:22" outlineLevel="2" x14ac:dyDescent="0.2">
      <c r="B204" s="58" t="s">
        <v>99</v>
      </c>
      <c r="C204" s="73">
        <v>246836.4</v>
      </c>
      <c r="D204" s="69">
        <v>7995</v>
      </c>
      <c r="E204" s="56" t="str">
        <f t="shared" si="23"/>
        <v>79950000</v>
      </c>
      <c r="F204" s="100">
        <f t="shared" si="24"/>
        <v>0</v>
      </c>
      <c r="G204" s="121">
        <v>0</v>
      </c>
      <c r="H204" s="101">
        <v>0</v>
      </c>
      <c r="I204" s="100" t="str">
        <f t="shared" si="25"/>
        <v>79950000</v>
      </c>
      <c r="J204" s="121">
        <v>246836.4</v>
      </c>
      <c r="K204" s="101">
        <v>1</v>
      </c>
      <c r="L204" s="100">
        <f t="shared" si="26"/>
        <v>0</v>
      </c>
      <c r="M204" s="121">
        <v>0</v>
      </c>
      <c r="N204" s="122">
        <v>0</v>
      </c>
      <c r="O204" s="103">
        <v>246836.4</v>
      </c>
      <c r="P204" s="104">
        <v>1</v>
      </c>
      <c r="Q204" s="103">
        <v>0</v>
      </c>
      <c r="R204" s="104">
        <v>0</v>
      </c>
      <c r="S204" s="103">
        <v>0</v>
      </c>
      <c r="T204" s="104">
        <v>0</v>
      </c>
      <c r="U204" s="103">
        <v>0</v>
      </c>
      <c r="V204" s="101">
        <v>0</v>
      </c>
    </row>
    <row r="205" spans="1:22" outlineLevel="2" x14ac:dyDescent="0.2">
      <c r="B205" s="170"/>
      <c r="C205" s="185"/>
      <c r="D205" s="74"/>
      <c r="E205" s="154"/>
      <c r="F205" s="202"/>
      <c r="G205" s="110"/>
      <c r="H205" s="111"/>
      <c r="I205" s="202"/>
      <c r="J205" s="110"/>
      <c r="K205" s="111"/>
      <c r="L205" s="202"/>
      <c r="M205" s="110"/>
      <c r="N205" s="113"/>
      <c r="O205" s="112"/>
      <c r="P205" s="114"/>
      <c r="Q205" s="112"/>
      <c r="R205" s="114"/>
      <c r="S205" s="112"/>
      <c r="T205" s="114"/>
      <c r="U205" s="112"/>
      <c r="V205" s="111"/>
    </row>
    <row r="206" spans="1:22" ht="27" customHeight="1" outlineLevel="1" x14ac:dyDescent="0.2">
      <c r="B206" s="55" t="s">
        <v>101</v>
      </c>
      <c r="C206" s="68">
        <f>SUBTOTAL(9,C207:C207)</f>
        <v>255542.86</v>
      </c>
      <c r="D206" s="69"/>
      <c r="E206" s="56"/>
      <c r="F206" s="100"/>
      <c r="G206" s="121"/>
      <c r="H206" s="101"/>
      <c r="I206" s="100"/>
      <c r="J206" s="121"/>
      <c r="K206" s="101"/>
      <c r="L206" s="100"/>
      <c r="M206" s="121"/>
      <c r="N206" s="122"/>
      <c r="O206" s="103"/>
      <c r="P206" s="104"/>
      <c r="Q206" s="103"/>
      <c r="R206" s="104"/>
      <c r="S206" s="103"/>
      <c r="T206" s="104"/>
      <c r="U206" s="103"/>
      <c r="V206" s="101"/>
    </row>
    <row r="207" spans="1:22" outlineLevel="2" x14ac:dyDescent="0.2">
      <c r="B207" s="212" t="s">
        <v>101</v>
      </c>
      <c r="C207" s="73">
        <v>255542.86</v>
      </c>
      <c r="D207" s="69">
        <v>9073</v>
      </c>
      <c r="E207" s="56" t="str">
        <f t="shared" si="23"/>
        <v>90730000</v>
      </c>
      <c r="F207" s="100">
        <f t="shared" si="24"/>
        <v>0</v>
      </c>
      <c r="G207" s="121">
        <v>0</v>
      </c>
      <c r="H207" s="101">
        <v>0</v>
      </c>
      <c r="I207" s="100" t="str">
        <f t="shared" si="25"/>
        <v>90730000</v>
      </c>
      <c r="J207" s="121">
        <v>255542.86</v>
      </c>
      <c r="K207" s="101">
        <v>2</v>
      </c>
      <c r="L207" s="100">
        <f t="shared" si="26"/>
        <v>0</v>
      </c>
      <c r="M207" s="121">
        <v>0</v>
      </c>
      <c r="N207" s="122">
        <v>0</v>
      </c>
      <c r="O207" s="103">
        <v>255542.86</v>
      </c>
      <c r="P207" s="104">
        <v>2</v>
      </c>
      <c r="Q207" s="103">
        <v>0</v>
      </c>
      <c r="R207" s="104">
        <v>0</v>
      </c>
      <c r="S207" s="103">
        <v>0</v>
      </c>
      <c r="T207" s="104">
        <v>0</v>
      </c>
      <c r="U207" s="103">
        <v>0</v>
      </c>
      <c r="V207" s="101">
        <v>0</v>
      </c>
    </row>
    <row r="208" spans="1:22" outlineLevel="2" x14ac:dyDescent="0.2">
      <c r="B208" s="213"/>
      <c r="C208" s="185"/>
      <c r="D208" s="74"/>
      <c r="E208" s="154"/>
      <c r="F208" s="202"/>
      <c r="G208" s="110"/>
      <c r="H208" s="111"/>
      <c r="I208" s="202"/>
      <c r="J208" s="110"/>
      <c r="K208" s="111"/>
      <c r="L208" s="202"/>
      <c r="M208" s="110"/>
      <c r="N208" s="113"/>
      <c r="O208" s="112"/>
      <c r="P208" s="114"/>
      <c r="Q208" s="112"/>
      <c r="R208" s="114"/>
      <c r="S208" s="112"/>
      <c r="T208" s="114"/>
      <c r="U208" s="112"/>
      <c r="V208" s="111"/>
    </row>
    <row r="209" spans="2:22" ht="24.75" customHeight="1" outlineLevel="1" x14ac:dyDescent="0.2">
      <c r="B209" s="55" t="s">
        <v>103</v>
      </c>
      <c r="C209" s="68">
        <f>SUBTOTAL(9,C210:C214)</f>
        <v>6749894.0299999993</v>
      </c>
      <c r="D209" s="69"/>
      <c r="E209" s="56"/>
      <c r="F209" s="100"/>
      <c r="G209" s="121"/>
      <c r="H209" s="101"/>
      <c r="I209" s="100"/>
      <c r="J209" s="121"/>
      <c r="K209" s="101"/>
      <c r="L209" s="100"/>
      <c r="M209" s="121"/>
      <c r="N209" s="122"/>
      <c r="O209" s="103"/>
      <c r="P209" s="104"/>
      <c r="Q209" s="103"/>
      <c r="R209" s="104"/>
      <c r="S209" s="103"/>
      <c r="T209" s="104"/>
      <c r="U209" s="103"/>
      <c r="V209" s="101"/>
    </row>
    <row r="210" spans="2:22" outlineLevel="2" x14ac:dyDescent="0.2">
      <c r="B210" s="58" t="s">
        <v>103</v>
      </c>
      <c r="C210" s="73">
        <v>2767604.46</v>
      </c>
      <c r="D210" s="69">
        <v>4500</v>
      </c>
      <c r="E210" s="56" t="str">
        <f t="shared" si="23"/>
        <v>45000000</v>
      </c>
      <c r="F210" s="100">
        <f t="shared" si="24"/>
        <v>0</v>
      </c>
      <c r="G210" s="121">
        <v>0</v>
      </c>
      <c r="H210" s="101">
        <v>0</v>
      </c>
      <c r="I210" s="100">
        <f t="shared" si="25"/>
        <v>0</v>
      </c>
      <c r="J210" s="121">
        <v>0</v>
      </c>
      <c r="K210" s="101">
        <v>0</v>
      </c>
      <c r="L210" s="100" t="str">
        <f t="shared" si="26"/>
        <v>45000000</v>
      </c>
      <c r="M210" s="121">
        <v>2767604.46</v>
      </c>
      <c r="N210" s="122">
        <v>4</v>
      </c>
      <c r="O210" s="103">
        <v>2767604.46</v>
      </c>
      <c r="P210" s="104">
        <v>4</v>
      </c>
      <c r="Q210" s="103">
        <v>0</v>
      </c>
      <c r="R210" s="104">
        <v>0</v>
      </c>
      <c r="S210" s="103">
        <v>0</v>
      </c>
      <c r="T210" s="104">
        <v>0</v>
      </c>
      <c r="U210" s="103">
        <v>0</v>
      </c>
      <c r="V210" s="101">
        <v>0</v>
      </c>
    </row>
    <row r="211" spans="2:22" outlineLevel="2" x14ac:dyDescent="0.2">
      <c r="B211" s="58" t="s">
        <v>103</v>
      </c>
      <c r="C211" s="73">
        <v>1926528.37</v>
      </c>
      <c r="D211" s="69">
        <v>4523</v>
      </c>
      <c r="E211" s="56" t="str">
        <f t="shared" si="23"/>
        <v>45230000</v>
      </c>
      <c r="F211" s="100">
        <f t="shared" si="24"/>
        <v>0</v>
      </c>
      <c r="G211" s="121">
        <v>0</v>
      </c>
      <c r="H211" s="101">
        <v>0</v>
      </c>
      <c r="I211" s="100">
        <f t="shared" si="25"/>
        <v>0</v>
      </c>
      <c r="J211" s="121">
        <v>0</v>
      </c>
      <c r="K211" s="101">
        <v>0</v>
      </c>
      <c r="L211" s="100" t="str">
        <f t="shared" si="26"/>
        <v>45230000</v>
      </c>
      <c r="M211" s="121">
        <v>1926528.37</v>
      </c>
      <c r="N211" s="122">
        <v>2</v>
      </c>
      <c r="O211" s="103">
        <v>1926528.37</v>
      </c>
      <c r="P211" s="104">
        <v>2</v>
      </c>
      <c r="Q211" s="103">
        <v>0</v>
      </c>
      <c r="R211" s="104">
        <v>0</v>
      </c>
      <c r="S211" s="103">
        <v>0</v>
      </c>
      <c r="T211" s="104">
        <v>0</v>
      </c>
      <c r="U211" s="103">
        <v>0</v>
      </c>
      <c r="V211" s="101">
        <v>0</v>
      </c>
    </row>
    <row r="212" spans="2:22" outlineLevel="2" x14ac:dyDescent="0.2">
      <c r="B212" s="212" t="s">
        <v>103</v>
      </c>
      <c r="C212" s="73">
        <v>1004390.89</v>
      </c>
      <c r="D212" s="69">
        <v>4810</v>
      </c>
      <c r="E212" s="56" t="str">
        <f t="shared" si="23"/>
        <v>48100000</v>
      </c>
      <c r="F212" s="100">
        <f t="shared" si="24"/>
        <v>0</v>
      </c>
      <c r="G212" s="121">
        <v>0</v>
      </c>
      <c r="H212" s="101">
        <v>0</v>
      </c>
      <c r="I212" s="100" t="str">
        <f t="shared" si="25"/>
        <v>48100000</v>
      </c>
      <c r="J212" s="121">
        <v>138597.46</v>
      </c>
      <c r="K212" s="101">
        <v>1</v>
      </c>
      <c r="L212" s="100" t="str">
        <f t="shared" si="26"/>
        <v>48100000</v>
      </c>
      <c r="M212" s="121">
        <v>865793.43</v>
      </c>
      <c r="N212" s="122">
        <v>3</v>
      </c>
      <c r="O212" s="103">
        <v>1004390.89</v>
      </c>
      <c r="P212" s="104">
        <v>4</v>
      </c>
      <c r="Q212" s="103">
        <v>0</v>
      </c>
      <c r="R212" s="104">
        <v>0</v>
      </c>
      <c r="S212" s="103">
        <v>0</v>
      </c>
      <c r="T212" s="104">
        <v>0</v>
      </c>
      <c r="U212" s="103">
        <v>0</v>
      </c>
      <c r="V212" s="101">
        <v>0</v>
      </c>
    </row>
    <row r="213" spans="2:22" outlineLevel="2" x14ac:dyDescent="0.2">
      <c r="B213" s="58" t="s">
        <v>103</v>
      </c>
      <c r="C213" s="73">
        <v>248262.71</v>
      </c>
      <c r="D213" s="69">
        <v>7100</v>
      </c>
      <c r="E213" s="56" t="str">
        <f t="shared" si="23"/>
        <v>71000000</v>
      </c>
      <c r="F213" s="100">
        <f t="shared" si="24"/>
        <v>0</v>
      </c>
      <c r="G213" s="121">
        <v>0</v>
      </c>
      <c r="H213" s="101">
        <v>0</v>
      </c>
      <c r="I213" s="100" t="str">
        <f t="shared" si="25"/>
        <v>71000000</v>
      </c>
      <c r="J213" s="121">
        <v>248262.71</v>
      </c>
      <c r="K213" s="101">
        <v>1</v>
      </c>
      <c r="L213" s="100">
        <f t="shared" si="26"/>
        <v>0</v>
      </c>
      <c r="M213" s="121">
        <v>0</v>
      </c>
      <c r="N213" s="122">
        <v>0</v>
      </c>
      <c r="O213" s="103">
        <v>248262.71</v>
      </c>
      <c r="P213" s="104">
        <v>1</v>
      </c>
      <c r="Q213" s="103">
        <v>0</v>
      </c>
      <c r="R213" s="104">
        <v>0</v>
      </c>
      <c r="S213" s="103">
        <v>0</v>
      </c>
      <c r="T213" s="104">
        <v>0</v>
      </c>
      <c r="U213" s="103">
        <v>0</v>
      </c>
      <c r="V213" s="101">
        <v>0</v>
      </c>
    </row>
    <row r="214" spans="2:22" outlineLevel="2" x14ac:dyDescent="0.2">
      <c r="B214" s="58" t="s">
        <v>103</v>
      </c>
      <c r="C214" s="73">
        <v>803107.6</v>
      </c>
      <c r="D214" s="69">
        <v>7130</v>
      </c>
      <c r="E214" s="56" t="str">
        <f t="shared" si="23"/>
        <v>71300000</v>
      </c>
      <c r="F214" s="100">
        <f t="shared" si="24"/>
        <v>0</v>
      </c>
      <c r="G214" s="121">
        <v>0</v>
      </c>
      <c r="H214" s="101">
        <v>0</v>
      </c>
      <c r="I214" s="100" t="str">
        <f t="shared" si="25"/>
        <v>71300000</v>
      </c>
      <c r="J214" s="121">
        <v>803107.6</v>
      </c>
      <c r="K214" s="101">
        <v>3</v>
      </c>
      <c r="L214" s="100">
        <f t="shared" si="26"/>
        <v>0</v>
      </c>
      <c r="M214" s="121">
        <v>0</v>
      </c>
      <c r="N214" s="122">
        <v>0</v>
      </c>
      <c r="O214" s="103">
        <v>803107.6</v>
      </c>
      <c r="P214" s="104">
        <v>3</v>
      </c>
      <c r="Q214" s="103">
        <v>0</v>
      </c>
      <c r="R214" s="104">
        <v>0</v>
      </c>
      <c r="S214" s="103">
        <v>0</v>
      </c>
      <c r="T214" s="104">
        <v>0</v>
      </c>
      <c r="U214" s="103">
        <v>0</v>
      </c>
      <c r="V214" s="101">
        <v>0</v>
      </c>
    </row>
    <row r="215" spans="2:22" outlineLevel="2" x14ac:dyDescent="0.2">
      <c r="B215" s="170"/>
      <c r="C215" s="185"/>
      <c r="D215" s="74"/>
      <c r="E215" s="154"/>
      <c r="F215" s="202"/>
      <c r="G215" s="110"/>
      <c r="H215" s="111"/>
      <c r="I215" s="202"/>
      <c r="J215" s="110"/>
      <c r="K215" s="111"/>
      <c r="L215" s="202"/>
      <c r="M215" s="110"/>
      <c r="N215" s="113"/>
      <c r="O215" s="112"/>
      <c r="P215" s="114"/>
      <c r="Q215" s="112"/>
      <c r="R215" s="114"/>
      <c r="S215" s="112"/>
      <c r="T215" s="114"/>
      <c r="U215" s="112"/>
      <c r="V215" s="111"/>
    </row>
    <row r="216" spans="2:22" ht="25.5" customHeight="1" outlineLevel="1" x14ac:dyDescent="0.2">
      <c r="B216" s="55" t="s">
        <v>106</v>
      </c>
      <c r="C216" s="68">
        <f>SUBTOTAL(9,C217:C221)</f>
        <v>14695226.620000001</v>
      </c>
      <c r="D216" s="69"/>
      <c r="E216" s="56"/>
      <c r="F216" s="100"/>
      <c r="G216" s="121"/>
      <c r="H216" s="101"/>
      <c r="I216" s="100"/>
      <c r="J216" s="121"/>
      <c r="K216" s="101"/>
      <c r="L216" s="100"/>
      <c r="M216" s="121"/>
      <c r="N216" s="122"/>
      <c r="O216" s="103"/>
      <c r="P216" s="104"/>
      <c r="Q216" s="103"/>
      <c r="R216" s="104"/>
      <c r="S216" s="103"/>
      <c r="T216" s="104"/>
      <c r="U216" s="103"/>
      <c r="V216" s="101"/>
    </row>
    <row r="217" spans="2:22" outlineLevel="2" x14ac:dyDescent="0.2">
      <c r="B217" s="212" t="s">
        <v>106</v>
      </c>
      <c r="C217" s="73">
        <v>7982182.6100000003</v>
      </c>
      <c r="D217" s="69">
        <v>3200</v>
      </c>
      <c r="E217" s="56" t="str">
        <f t="shared" si="23"/>
        <v>32000000</v>
      </c>
      <c r="F217" s="100">
        <f t="shared" si="24"/>
        <v>0</v>
      </c>
      <c r="G217" s="121">
        <v>0</v>
      </c>
      <c r="H217" s="101">
        <v>0</v>
      </c>
      <c r="I217" s="100" t="str">
        <f t="shared" si="25"/>
        <v>32000000</v>
      </c>
      <c r="J217" s="121">
        <v>7982182.6100000003</v>
      </c>
      <c r="K217" s="101">
        <v>1</v>
      </c>
      <c r="L217" s="100">
        <f t="shared" si="26"/>
        <v>0</v>
      </c>
      <c r="M217" s="121">
        <v>0</v>
      </c>
      <c r="N217" s="122">
        <v>0</v>
      </c>
      <c r="O217" s="103">
        <v>7982182.6100000003</v>
      </c>
      <c r="P217" s="104">
        <v>1</v>
      </c>
      <c r="Q217" s="103">
        <v>0</v>
      </c>
      <c r="R217" s="104">
        <v>0</v>
      </c>
      <c r="S217" s="103">
        <v>0</v>
      </c>
      <c r="T217" s="104">
        <v>0</v>
      </c>
      <c r="U217" s="103">
        <v>0</v>
      </c>
      <c r="V217" s="101">
        <v>0</v>
      </c>
    </row>
    <row r="218" spans="2:22" outlineLevel="2" x14ac:dyDescent="0.2">
      <c r="B218" s="58" t="s">
        <v>106</v>
      </c>
      <c r="C218" s="73">
        <v>2057142.86</v>
      </c>
      <c r="D218" s="69">
        <v>3414</v>
      </c>
      <c r="E218" s="56" t="str">
        <f t="shared" si="23"/>
        <v>34140000</v>
      </c>
      <c r="F218" s="100" t="str">
        <f t="shared" si="24"/>
        <v>34140000</v>
      </c>
      <c r="G218" s="121">
        <v>2057142.86</v>
      </c>
      <c r="H218" s="101">
        <v>1</v>
      </c>
      <c r="I218" s="100">
        <f t="shared" si="25"/>
        <v>0</v>
      </c>
      <c r="J218" s="121">
        <v>0</v>
      </c>
      <c r="K218" s="101">
        <v>0</v>
      </c>
      <c r="L218" s="100">
        <f t="shared" si="26"/>
        <v>0</v>
      </c>
      <c r="M218" s="121">
        <v>0</v>
      </c>
      <c r="N218" s="122">
        <v>0</v>
      </c>
      <c r="O218" s="103">
        <v>2057142.86</v>
      </c>
      <c r="P218" s="104">
        <v>1</v>
      </c>
      <c r="Q218" s="103">
        <v>0</v>
      </c>
      <c r="R218" s="104">
        <v>0</v>
      </c>
      <c r="S218" s="103">
        <v>0</v>
      </c>
      <c r="T218" s="104">
        <v>0</v>
      </c>
      <c r="U218" s="103">
        <v>0</v>
      </c>
      <c r="V218" s="101">
        <v>0</v>
      </c>
    </row>
    <row r="219" spans="2:22" outlineLevel="2" x14ac:dyDescent="0.2">
      <c r="B219" s="58" t="s">
        <v>106</v>
      </c>
      <c r="C219" s="73">
        <v>456066.29</v>
      </c>
      <c r="D219" s="69">
        <v>3450</v>
      </c>
      <c r="E219" s="56" t="str">
        <f t="shared" si="23"/>
        <v>34500000</v>
      </c>
      <c r="F219" s="100" t="str">
        <f t="shared" si="24"/>
        <v>34500000</v>
      </c>
      <c r="G219" s="121">
        <v>456066.29</v>
      </c>
      <c r="H219" s="101">
        <v>1</v>
      </c>
      <c r="I219" s="100">
        <f t="shared" si="25"/>
        <v>0</v>
      </c>
      <c r="J219" s="121">
        <v>0</v>
      </c>
      <c r="K219" s="101">
        <v>0</v>
      </c>
      <c r="L219" s="100">
        <f t="shared" si="26"/>
        <v>0</v>
      </c>
      <c r="M219" s="121">
        <v>0</v>
      </c>
      <c r="N219" s="122">
        <v>0</v>
      </c>
      <c r="O219" s="103">
        <v>456066.29</v>
      </c>
      <c r="P219" s="104">
        <v>1</v>
      </c>
      <c r="Q219" s="103">
        <v>0</v>
      </c>
      <c r="R219" s="104">
        <v>0</v>
      </c>
      <c r="S219" s="103">
        <v>0</v>
      </c>
      <c r="T219" s="104">
        <v>0</v>
      </c>
      <c r="U219" s="103">
        <v>0</v>
      </c>
      <c r="V219" s="101">
        <v>0</v>
      </c>
    </row>
    <row r="220" spans="2:22" outlineLevel="2" x14ac:dyDescent="0.2">
      <c r="B220" s="58" t="s">
        <v>106</v>
      </c>
      <c r="C220" s="73">
        <v>2906218.29</v>
      </c>
      <c r="D220" s="69">
        <v>3511</v>
      </c>
      <c r="E220" s="56" t="str">
        <f t="shared" si="23"/>
        <v>35110000</v>
      </c>
      <c r="F220" s="100" t="str">
        <f t="shared" si="24"/>
        <v>35110000</v>
      </c>
      <c r="G220" s="121">
        <v>2906218.29</v>
      </c>
      <c r="H220" s="101">
        <v>2</v>
      </c>
      <c r="I220" s="100">
        <f t="shared" si="25"/>
        <v>0</v>
      </c>
      <c r="J220" s="121">
        <v>0</v>
      </c>
      <c r="K220" s="101">
        <v>0</v>
      </c>
      <c r="L220" s="100">
        <f t="shared" si="26"/>
        <v>0</v>
      </c>
      <c r="M220" s="121">
        <v>0</v>
      </c>
      <c r="N220" s="122">
        <v>0</v>
      </c>
      <c r="O220" s="103">
        <v>2906218.29</v>
      </c>
      <c r="P220" s="104">
        <v>2</v>
      </c>
      <c r="Q220" s="103">
        <v>0</v>
      </c>
      <c r="R220" s="104">
        <v>0</v>
      </c>
      <c r="S220" s="103">
        <v>0</v>
      </c>
      <c r="T220" s="104">
        <v>0</v>
      </c>
      <c r="U220" s="103">
        <v>0</v>
      </c>
      <c r="V220" s="101">
        <v>0</v>
      </c>
    </row>
    <row r="221" spans="2:22" outlineLevel="2" x14ac:dyDescent="0.2">
      <c r="B221" s="212" t="s">
        <v>106</v>
      </c>
      <c r="C221" s="73">
        <v>1293616.57</v>
      </c>
      <c r="D221" s="69">
        <v>7220</v>
      </c>
      <c r="E221" s="56" t="str">
        <f t="shared" si="23"/>
        <v>72200000</v>
      </c>
      <c r="F221" s="100">
        <f t="shared" si="24"/>
        <v>0</v>
      </c>
      <c r="G221" s="121">
        <v>0</v>
      </c>
      <c r="H221" s="101">
        <v>0</v>
      </c>
      <c r="I221" s="100" t="str">
        <f t="shared" si="25"/>
        <v>72200000</v>
      </c>
      <c r="J221" s="121">
        <v>1293616.57</v>
      </c>
      <c r="K221" s="101">
        <v>1</v>
      </c>
      <c r="L221" s="100">
        <f t="shared" si="26"/>
        <v>0</v>
      </c>
      <c r="M221" s="121">
        <v>0</v>
      </c>
      <c r="N221" s="122">
        <v>0</v>
      </c>
      <c r="O221" s="103">
        <v>1293616.57</v>
      </c>
      <c r="P221" s="104">
        <v>1</v>
      </c>
      <c r="Q221" s="103">
        <v>0</v>
      </c>
      <c r="R221" s="104">
        <v>0</v>
      </c>
      <c r="S221" s="103">
        <v>0</v>
      </c>
      <c r="T221" s="104">
        <v>0</v>
      </c>
      <c r="U221" s="103">
        <v>0</v>
      </c>
      <c r="V221" s="101">
        <v>0</v>
      </c>
    </row>
    <row r="222" spans="2:22" outlineLevel="2" x14ac:dyDescent="0.2">
      <c r="B222" s="213"/>
      <c r="C222" s="185"/>
      <c r="D222" s="74"/>
      <c r="E222" s="154"/>
      <c r="F222" s="202"/>
      <c r="G222" s="110"/>
      <c r="H222" s="111"/>
      <c r="I222" s="202"/>
      <c r="J222" s="110"/>
      <c r="K222" s="111"/>
      <c r="L222" s="202"/>
      <c r="M222" s="110"/>
      <c r="N222" s="113"/>
      <c r="O222" s="112"/>
      <c r="P222" s="114"/>
      <c r="Q222" s="112"/>
      <c r="R222" s="114"/>
      <c r="S222" s="112"/>
      <c r="T222" s="114"/>
      <c r="U222" s="112"/>
      <c r="V222" s="111"/>
    </row>
    <row r="223" spans="2:22" ht="26.25" customHeight="1" outlineLevel="1" x14ac:dyDescent="0.2">
      <c r="B223" s="55" t="s">
        <v>108</v>
      </c>
      <c r="C223" s="68">
        <f>SUBTOTAL(9,C224:C227)</f>
        <v>997508.57000000007</v>
      </c>
      <c r="D223" s="69"/>
      <c r="E223" s="56"/>
      <c r="F223" s="100"/>
      <c r="G223" s="121"/>
      <c r="H223" s="101"/>
      <c r="I223" s="100"/>
      <c r="J223" s="121"/>
      <c r="K223" s="101"/>
      <c r="L223" s="100"/>
      <c r="M223" s="121"/>
      <c r="N223" s="122"/>
      <c r="O223" s="103"/>
      <c r="P223" s="104"/>
      <c r="Q223" s="103"/>
      <c r="R223" s="104"/>
      <c r="S223" s="103"/>
      <c r="T223" s="104"/>
      <c r="U223" s="103"/>
      <c r="V223" s="101"/>
    </row>
    <row r="224" spans="2:22" outlineLevel="2" x14ac:dyDescent="0.2">
      <c r="B224" s="58" t="s">
        <v>108</v>
      </c>
      <c r="C224" s="73">
        <v>489965.71</v>
      </c>
      <c r="D224" s="69">
        <v>3300</v>
      </c>
      <c r="E224" s="56" t="str">
        <f t="shared" si="23"/>
        <v>33000000</v>
      </c>
      <c r="F224" s="100" t="str">
        <f t="shared" si="24"/>
        <v>33000000</v>
      </c>
      <c r="G224" s="121">
        <v>489965.71</v>
      </c>
      <c r="H224" s="101">
        <v>2</v>
      </c>
      <c r="I224" s="100">
        <f t="shared" si="25"/>
        <v>0</v>
      </c>
      <c r="J224" s="121">
        <v>0</v>
      </c>
      <c r="K224" s="101">
        <v>0</v>
      </c>
      <c r="L224" s="100">
        <f t="shared" si="26"/>
        <v>0</v>
      </c>
      <c r="M224" s="121">
        <v>0</v>
      </c>
      <c r="N224" s="122">
        <v>0</v>
      </c>
      <c r="O224" s="103">
        <v>489965.71</v>
      </c>
      <c r="P224" s="104">
        <v>2</v>
      </c>
      <c r="Q224" s="103">
        <v>0</v>
      </c>
      <c r="R224" s="104">
        <v>0</v>
      </c>
      <c r="S224" s="103">
        <v>0</v>
      </c>
      <c r="T224" s="104">
        <v>0</v>
      </c>
      <c r="U224" s="103">
        <v>0</v>
      </c>
      <c r="V224" s="101">
        <v>0</v>
      </c>
    </row>
    <row r="225" spans="2:22" outlineLevel="2" x14ac:dyDescent="0.2">
      <c r="B225" s="58" t="s">
        <v>108</v>
      </c>
      <c r="C225" s="73">
        <v>141142.85999999999</v>
      </c>
      <c r="D225" s="69">
        <v>3314</v>
      </c>
      <c r="E225" s="56" t="str">
        <f t="shared" si="23"/>
        <v>33140000</v>
      </c>
      <c r="F225" s="100" t="str">
        <f t="shared" si="24"/>
        <v>33140000</v>
      </c>
      <c r="G225" s="121">
        <v>141142.85999999999</v>
      </c>
      <c r="H225" s="101">
        <v>1</v>
      </c>
      <c r="I225" s="100">
        <f t="shared" si="25"/>
        <v>0</v>
      </c>
      <c r="J225" s="121">
        <v>0</v>
      </c>
      <c r="K225" s="101">
        <v>0</v>
      </c>
      <c r="L225" s="100">
        <f t="shared" si="26"/>
        <v>0</v>
      </c>
      <c r="M225" s="121">
        <v>0</v>
      </c>
      <c r="N225" s="122">
        <v>0</v>
      </c>
      <c r="O225" s="103">
        <v>141142.85999999999</v>
      </c>
      <c r="P225" s="104">
        <v>1</v>
      </c>
      <c r="Q225" s="103">
        <v>0</v>
      </c>
      <c r="R225" s="104">
        <v>0</v>
      </c>
      <c r="S225" s="103">
        <v>0</v>
      </c>
      <c r="T225" s="104">
        <v>0</v>
      </c>
      <c r="U225" s="103">
        <v>0</v>
      </c>
      <c r="V225" s="101">
        <v>0</v>
      </c>
    </row>
    <row r="226" spans="2:22" outlineLevel="2" x14ac:dyDescent="0.2">
      <c r="B226" s="58" t="s">
        <v>108</v>
      </c>
      <c r="C226" s="73">
        <v>198400</v>
      </c>
      <c r="D226" s="69">
        <v>3367</v>
      </c>
      <c r="E226" s="56" t="str">
        <f t="shared" si="23"/>
        <v>33670000</v>
      </c>
      <c r="F226" s="100" t="str">
        <f t="shared" si="24"/>
        <v>33670000</v>
      </c>
      <c r="G226" s="121">
        <v>198400</v>
      </c>
      <c r="H226" s="101">
        <v>1</v>
      </c>
      <c r="I226" s="100">
        <f t="shared" si="25"/>
        <v>0</v>
      </c>
      <c r="J226" s="121">
        <v>0</v>
      </c>
      <c r="K226" s="101">
        <v>0</v>
      </c>
      <c r="L226" s="100">
        <f t="shared" si="26"/>
        <v>0</v>
      </c>
      <c r="M226" s="121">
        <v>0</v>
      </c>
      <c r="N226" s="122">
        <v>0</v>
      </c>
      <c r="O226" s="103">
        <v>198400</v>
      </c>
      <c r="P226" s="104">
        <v>1</v>
      </c>
      <c r="Q226" s="103">
        <v>0</v>
      </c>
      <c r="R226" s="104">
        <v>0</v>
      </c>
      <c r="S226" s="103">
        <v>0</v>
      </c>
      <c r="T226" s="104">
        <v>0</v>
      </c>
      <c r="U226" s="103">
        <v>0</v>
      </c>
      <c r="V226" s="101">
        <v>0</v>
      </c>
    </row>
    <row r="227" spans="2:22" outlineLevel="2" x14ac:dyDescent="0.2">
      <c r="B227" s="58" t="s">
        <v>108</v>
      </c>
      <c r="C227" s="73">
        <v>168000</v>
      </c>
      <c r="D227" s="69">
        <v>3374</v>
      </c>
      <c r="E227" s="56" t="str">
        <f t="shared" si="23"/>
        <v>33740000</v>
      </c>
      <c r="F227" s="100" t="str">
        <f t="shared" si="24"/>
        <v>33740000</v>
      </c>
      <c r="G227" s="121">
        <v>168000</v>
      </c>
      <c r="H227" s="101">
        <v>1</v>
      </c>
      <c r="I227" s="100">
        <f t="shared" si="25"/>
        <v>0</v>
      </c>
      <c r="J227" s="121">
        <v>0</v>
      </c>
      <c r="K227" s="101">
        <v>0</v>
      </c>
      <c r="L227" s="100">
        <f t="shared" si="26"/>
        <v>0</v>
      </c>
      <c r="M227" s="121">
        <v>0</v>
      </c>
      <c r="N227" s="122">
        <v>0</v>
      </c>
      <c r="O227" s="103">
        <v>168000</v>
      </c>
      <c r="P227" s="104">
        <v>1</v>
      </c>
      <c r="Q227" s="103">
        <v>0</v>
      </c>
      <c r="R227" s="104">
        <v>0</v>
      </c>
      <c r="S227" s="103">
        <v>0</v>
      </c>
      <c r="T227" s="104">
        <v>0</v>
      </c>
      <c r="U227" s="103">
        <v>0</v>
      </c>
      <c r="V227" s="101">
        <v>0</v>
      </c>
    </row>
    <row r="228" spans="2:22" outlineLevel="2" x14ac:dyDescent="0.2">
      <c r="B228" s="170"/>
      <c r="C228" s="185"/>
      <c r="D228" s="74"/>
      <c r="E228" s="154"/>
      <c r="F228" s="202"/>
      <c r="G228" s="110"/>
      <c r="H228" s="111"/>
      <c r="I228" s="202"/>
      <c r="J228" s="110"/>
      <c r="K228" s="111"/>
      <c r="L228" s="202"/>
      <c r="M228" s="110"/>
      <c r="N228" s="113"/>
      <c r="O228" s="112"/>
      <c r="P228" s="114"/>
      <c r="Q228" s="112"/>
      <c r="R228" s="114"/>
      <c r="S228" s="112"/>
      <c r="T228" s="114"/>
      <c r="U228" s="112"/>
      <c r="V228" s="111"/>
    </row>
    <row r="229" spans="2:22" ht="25.5" customHeight="1" outlineLevel="1" x14ac:dyDescent="0.2">
      <c r="B229" s="55" t="s">
        <v>110</v>
      </c>
      <c r="C229" s="68">
        <f>SUBTOTAL(9,C230:C230)</f>
        <v>471428.57</v>
      </c>
      <c r="D229" s="69"/>
      <c r="E229" s="56"/>
      <c r="F229" s="100"/>
      <c r="G229" s="121"/>
      <c r="H229" s="101"/>
      <c r="I229" s="100"/>
      <c r="J229" s="121"/>
      <c r="K229" s="101"/>
      <c r="L229" s="100"/>
      <c r="M229" s="121"/>
      <c r="N229" s="122"/>
      <c r="O229" s="103"/>
      <c r="P229" s="104"/>
      <c r="Q229" s="103"/>
      <c r="R229" s="104"/>
      <c r="S229" s="103"/>
      <c r="T229" s="104"/>
      <c r="U229" s="103"/>
      <c r="V229" s="101"/>
    </row>
    <row r="230" spans="2:22" outlineLevel="2" x14ac:dyDescent="0.2">
      <c r="B230" s="58" t="s">
        <v>110</v>
      </c>
      <c r="C230" s="73">
        <v>471428.57</v>
      </c>
      <c r="D230" s="69">
        <v>7226</v>
      </c>
      <c r="E230" s="56" t="str">
        <f t="shared" si="23"/>
        <v>72260000</v>
      </c>
      <c r="F230" s="100">
        <f t="shared" si="24"/>
        <v>0</v>
      </c>
      <c r="G230" s="121">
        <v>0</v>
      </c>
      <c r="H230" s="101">
        <v>0</v>
      </c>
      <c r="I230" s="100" t="str">
        <f t="shared" si="25"/>
        <v>72260000</v>
      </c>
      <c r="J230" s="121">
        <v>471428.57</v>
      </c>
      <c r="K230" s="101">
        <v>1</v>
      </c>
      <c r="L230" s="100">
        <f t="shared" si="26"/>
        <v>0</v>
      </c>
      <c r="M230" s="121">
        <v>0</v>
      </c>
      <c r="N230" s="122">
        <v>0</v>
      </c>
      <c r="O230" s="103">
        <v>471428.57</v>
      </c>
      <c r="P230" s="104">
        <v>1</v>
      </c>
      <c r="Q230" s="103">
        <v>0</v>
      </c>
      <c r="R230" s="104">
        <v>0</v>
      </c>
      <c r="S230" s="103">
        <v>0</v>
      </c>
      <c r="T230" s="104">
        <v>0</v>
      </c>
      <c r="U230" s="103">
        <v>0</v>
      </c>
      <c r="V230" s="101">
        <v>0</v>
      </c>
    </row>
    <row r="231" spans="2:22" outlineLevel="2" x14ac:dyDescent="0.2">
      <c r="B231" s="170"/>
      <c r="C231" s="185"/>
      <c r="D231" s="74"/>
      <c r="E231" s="154"/>
      <c r="F231" s="202"/>
      <c r="G231" s="110"/>
      <c r="H231" s="111"/>
      <c r="I231" s="202"/>
      <c r="J231" s="110"/>
      <c r="K231" s="111"/>
      <c r="L231" s="202"/>
      <c r="M231" s="110"/>
      <c r="N231" s="113"/>
      <c r="O231" s="112"/>
      <c r="P231" s="114"/>
      <c r="Q231" s="112"/>
      <c r="R231" s="114"/>
      <c r="S231" s="112"/>
      <c r="T231" s="114"/>
      <c r="U231" s="112"/>
      <c r="V231" s="111"/>
    </row>
    <row r="232" spans="2:22" ht="26.25" customHeight="1" outlineLevel="1" x14ac:dyDescent="0.2">
      <c r="B232" s="55" t="s">
        <v>111</v>
      </c>
      <c r="C232" s="68">
        <f>SUBTOTAL(9,C233:C239)</f>
        <v>45947259.489999995</v>
      </c>
      <c r="D232" s="69"/>
      <c r="E232" s="56"/>
      <c r="F232" s="100"/>
      <c r="G232" s="121"/>
      <c r="H232" s="101"/>
      <c r="I232" s="100"/>
      <c r="J232" s="121"/>
      <c r="K232" s="101"/>
      <c r="L232" s="100"/>
      <c r="M232" s="121"/>
      <c r="N232" s="122"/>
      <c r="O232" s="103"/>
      <c r="P232" s="104"/>
      <c r="Q232" s="103"/>
      <c r="R232" s="104"/>
      <c r="S232" s="103"/>
      <c r="T232" s="104"/>
      <c r="U232" s="103"/>
      <c r="V232" s="101"/>
    </row>
    <row r="233" spans="2:22" outlineLevel="2" x14ac:dyDescent="0.2">
      <c r="B233" s="58" t="s">
        <v>111</v>
      </c>
      <c r="C233" s="73">
        <v>224571.43</v>
      </c>
      <c r="D233" s="69">
        <v>3023</v>
      </c>
      <c r="E233" s="56" t="str">
        <f t="shared" si="23"/>
        <v>30230000</v>
      </c>
      <c r="F233" s="100" t="str">
        <f t="shared" si="24"/>
        <v>30230000</v>
      </c>
      <c r="G233" s="121">
        <v>224571.43</v>
      </c>
      <c r="H233" s="101">
        <v>1</v>
      </c>
      <c r="I233" s="100">
        <f t="shared" si="25"/>
        <v>0</v>
      </c>
      <c r="J233" s="121">
        <v>0</v>
      </c>
      <c r="K233" s="101">
        <v>0</v>
      </c>
      <c r="L233" s="100">
        <f t="shared" si="26"/>
        <v>0</v>
      </c>
      <c r="M233" s="121">
        <v>0</v>
      </c>
      <c r="N233" s="122">
        <v>0</v>
      </c>
      <c r="O233" s="103">
        <v>224571.43</v>
      </c>
      <c r="P233" s="104">
        <v>1</v>
      </c>
      <c r="Q233" s="103">
        <v>0</v>
      </c>
      <c r="R233" s="104">
        <v>0</v>
      </c>
      <c r="S233" s="103">
        <v>0</v>
      </c>
      <c r="T233" s="104">
        <v>0</v>
      </c>
      <c r="U233" s="103">
        <v>0</v>
      </c>
      <c r="V233" s="101">
        <v>0</v>
      </c>
    </row>
    <row r="234" spans="2:22" outlineLevel="2" x14ac:dyDescent="0.2">
      <c r="B234" s="58" t="s">
        <v>111</v>
      </c>
      <c r="C234" s="73">
        <v>142857.14000000001</v>
      </c>
      <c r="D234" s="69">
        <v>3242</v>
      </c>
      <c r="E234" s="56" t="str">
        <f t="shared" si="23"/>
        <v>32420000</v>
      </c>
      <c r="F234" s="100" t="str">
        <f t="shared" si="24"/>
        <v>32420000</v>
      </c>
      <c r="G234" s="121">
        <v>142857.14000000001</v>
      </c>
      <c r="H234" s="101">
        <v>1</v>
      </c>
      <c r="I234" s="100">
        <f t="shared" si="25"/>
        <v>0</v>
      </c>
      <c r="J234" s="121">
        <v>0</v>
      </c>
      <c r="K234" s="101">
        <v>0</v>
      </c>
      <c r="L234" s="100">
        <f t="shared" si="26"/>
        <v>0</v>
      </c>
      <c r="M234" s="121">
        <v>0</v>
      </c>
      <c r="N234" s="122">
        <v>0</v>
      </c>
      <c r="O234" s="103">
        <v>142857.14000000001</v>
      </c>
      <c r="P234" s="104">
        <v>1</v>
      </c>
      <c r="Q234" s="103">
        <v>0</v>
      </c>
      <c r="R234" s="104">
        <v>0</v>
      </c>
      <c r="S234" s="103">
        <v>0</v>
      </c>
      <c r="T234" s="104">
        <v>0</v>
      </c>
      <c r="U234" s="103">
        <v>0</v>
      </c>
      <c r="V234" s="101">
        <v>0</v>
      </c>
    </row>
    <row r="235" spans="2:22" outlineLevel="2" x14ac:dyDescent="0.2">
      <c r="B235" s="58" t="s">
        <v>111</v>
      </c>
      <c r="C235" s="73">
        <v>453688.34</v>
      </c>
      <c r="D235" s="69">
        <v>3863</v>
      </c>
      <c r="E235" s="56" t="str">
        <f t="shared" si="23"/>
        <v>38630000</v>
      </c>
      <c r="F235" s="100" t="str">
        <f t="shared" si="24"/>
        <v>38630000</v>
      </c>
      <c r="G235" s="121">
        <v>226285.71</v>
      </c>
      <c r="H235" s="101">
        <v>1</v>
      </c>
      <c r="I235" s="100" t="str">
        <f t="shared" si="25"/>
        <v>38630000</v>
      </c>
      <c r="J235" s="121">
        <v>227402.63</v>
      </c>
      <c r="K235" s="101">
        <v>1</v>
      </c>
      <c r="L235" s="100">
        <f t="shared" si="26"/>
        <v>0</v>
      </c>
      <c r="M235" s="121">
        <v>0</v>
      </c>
      <c r="N235" s="122">
        <v>0</v>
      </c>
      <c r="O235" s="103">
        <v>227402.63</v>
      </c>
      <c r="P235" s="104">
        <v>1</v>
      </c>
      <c r="Q235" s="103">
        <v>226285.71</v>
      </c>
      <c r="R235" s="104">
        <v>1</v>
      </c>
      <c r="S235" s="103">
        <v>0</v>
      </c>
      <c r="T235" s="104">
        <v>0</v>
      </c>
      <c r="U235" s="103">
        <v>0</v>
      </c>
      <c r="V235" s="101">
        <v>0</v>
      </c>
    </row>
    <row r="236" spans="2:22" outlineLevel="2" x14ac:dyDescent="0.2">
      <c r="B236" s="58" t="s">
        <v>111</v>
      </c>
      <c r="C236" s="73">
        <v>365510.29</v>
      </c>
      <c r="D236" s="69">
        <v>4800</v>
      </c>
      <c r="E236" s="56" t="str">
        <f t="shared" si="23"/>
        <v>48000000</v>
      </c>
      <c r="F236" s="100" t="str">
        <f t="shared" si="24"/>
        <v>48000000</v>
      </c>
      <c r="G236" s="121">
        <v>365510.29</v>
      </c>
      <c r="H236" s="101">
        <v>1</v>
      </c>
      <c r="I236" s="100">
        <f t="shared" si="25"/>
        <v>0</v>
      </c>
      <c r="J236" s="121">
        <v>0</v>
      </c>
      <c r="K236" s="101">
        <v>0</v>
      </c>
      <c r="L236" s="100">
        <f t="shared" si="26"/>
        <v>0</v>
      </c>
      <c r="M236" s="121">
        <v>0</v>
      </c>
      <c r="N236" s="122">
        <v>0</v>
      </c>
      <c r="O236" s="103">
        <v>365510.29</v>
      </c>
      <c r="P236" s="104">
        <v>1</v>
      </c>
      <c r="Q236" s="103">
        <v>0</v>
      </c>
      <c r="R236" s="104">
        <v>0</v>
      </c>
      <c r="S236" s="103">
        <v>0</v>
      </c>
      <c r="T236" s="104">
        <v>0</v>
      </c>
      <c r="U236" s="103">
        <v>0</v>
      </c>
      <c r="V236" s="101">
        <v>0</v>
      </c>
    </row>
    <row r="237" spans="2:22" outlineLevel="2" x14ac:dyDescent="0.2">
      <c r="B237" s="58" t="s">
        <v>111</v>
      </c>
      <c r="C237" s="73">
        <v>30342857.140000001</v>
      </c>
      <c r="D237" s="69">
        <v>4890</v>
      </c>
      <c r="E237" s="56" t="str">
        <f t="shared" si="23"/>
        <v>48900000</v>
      </c>
      <c r="F237" s="100" t="str">
        <f t="shared" si="24"/>
        <v>48900000</v>
      </c>
      <c r="G237" s="121">
        <v>30342857.140000001</v>
      </c>
      <c r="H237" s="101">
        <v>1</v>
      </c>
      <c r="I237" s="100">
        <f t="shared" si="25"/>
        <v>0</v>
      </c>
      <c r="J237" s="121">
        <v>0</v>
      </c>
      <c r="K237" s="101">
        <v>0</v>
      </c>
      <c r="L237" s="100">
        <f t="shared" si="26"/>
        <v>0</v>
      </c>
      <c r="M237" s="121">
        <v>0</v>
      </c>
      <c r="N237" s="122">
        <v>0</v>
      </c>
      <c r="O237" s="103">
        <v>0</v>
      </c>
      <c r="P237" s="104">
        <v>0</v>
      </c>
      <c r="Q237" s="103">
        <v>0</v>
      </c>
      <c r="R237" s="104">
        <v>0</v>
      </c>
      <c r="S237" s="103">
        <v>30342857.140000001</v>
      </c>
      <c r="T237" s="104">
        <v>1</v>
      </c>
      <c r="U237" s="103">
        <v>0</v>
      </c>
      <c r="V237" s="101">
        <v>0</v>
      </c>
    </row>
    <row r="238" spans="2:22" outlineLevel="2" x14ac:dyDescent="0.2">
      <c r="B238" s="58" t="s">
        <v>111</v>
      </c>
      <c r="C238" s="73">
        <v>14285714.289999999</v>
      </c>
      <c r="D238" s="69">
        <v>7200</v>
      </c>
      <c r="E238" s="56" t="str">
        <f t="shared" si="23"/>
        <v>72000000</v>
      </c>
      <c r="F238" s="100">
        <f t="shared" si="24"/>
        <v>0</v>
      </c>
      <c r="G238" s="121">
        <v>0</v>
      </c>
      <c r="H238" s="101">
        <v>0</v>
      </c>
      <c r="I238" s="100" t="str">
        <f t="shared" si="25"/>
        <v>72000000</v>
      </c>
      <c r="J238" s="121">
        <v>14285714.289999999</v>
      </c>
      <c r="K238" s="101">
        <v>1</v>
      </c>
      <c r="L238" s="100">
        <f t="shared" si="26"/>
        <v>0</v>
      </c>
      <c r="M238" s="121">
        <v>0</v>
      </c>
      <c r="N238" s="122">
        <v>0</v>
      </c>
      <c r="O238" s="103">
        <v>0</v>
      </c>
      <c r="P238" s="104">
        <v>0</v>
      </c>
      <c r="Q238" s="103">
        <v>14285714.289999999</v>
      </c>
      <c r="R238" s="104">
        <v>1</v>
      </c>
      <c r="S238" s="103">
        <v>0</v>
      </c>
      <c r="T238" s="104">
        <v>0</v>
      </c>
      <c r="U238" s="103">
        <v>0</v>
      </c>
      <c r="V238" s="101">
        <v>0</v>
      </c>
    </row>
    <row r="239" spans="2:22" outlineLevel="2" x14ac:dyDescent="0.2">
      <c r="B239" s="58" t="s">
        <v>111</v>
      </c>
      <c r="C239" s="73">
        <v>132060.85999999999</v>
      </c>
      <c r="D239" s="69">
        <v>9830</v>
      </c>
      <c r="E239" s="56" t="str">
        <f t="shared" si="23"/>
        <v>98300000</v>
      </c>
      <c r="F239" s="100">
        <f t="shared" si="24"/>
        <v>0</v>
      </c>
      <c r="G239" s="121">
        <v>0</v>
      </c>
      <c r="H239" s="101">
        <v>0</v>
      </c>
      <c r="I239" s="100" t="str">
        <f t="shared" si="25"/>
        <v>98300000</v>
      </c>
      <c r="J239" s="121">
        <v>132060.85999999999</v>
      </c>
      <c r="K239" s="101">
        <v>1</v>
      </c>
      <c r="L239" s="100">
        <f t="shared" si="26"/>
        <v>0</v>
      </c>
      <c r="M239" s="121">
        <v>0</v>
      </c>
      <c r="N239" s="122">
        <v>0</v>
      </c>
      <c r="O239" s="103">
        <v>132060.85999999999</v>
      </c>
      <c r="P239" s="104">
        <v>1</v>
      </c>
      <c r="Q239" s="103">
        <v>0</v>
      </c>
      <c r="R239" s="104">
        <v>0</v>
      </c>
      <c r="S239" s="103">
        <v>0</v>
      </c>
      <c r="T239" s="104">
        <v>0</v>
      </c>
      <c r="U239" s="103">
        <v>0</v>
      </c>
      <c r="V239" s="101">
        <v>0</v>
      </c>
    </row>
    <row r="240" spans="2:22" outlineLevel="2" x14ac:dyDescent="0.2">
      <c r="B240" s="170"/>
      <c r="C240" s="185"/>
      <c r="D240" s="74"/>
      <c r="E240" s="154"/>
      <c r="F240" s="202"/>
      <c r="G240" s="110"/>
      <c r="H240" s="111"/>
      <c r="I240" s="202"/>
      <c r="J240" s="110"/>
      <c r="K240" s="111"/>
      <c r="L240" s="202"/>
      <c r="M240" s="110"/>
      <c r="N240" s="113"/>
      <c r="O240" s="112"/>
      <c r="P240" s="114"/>
      <c r="Q240" s="112"/>
      <c r="R240" s="114"/>
      <c r="S240" s="112"/>
      <c r="T240" s="114"/>
      <c r="U240" s="112"/>
      <c r="V240" s="111"/>
    </row>
    <row r="241" spans="2:22" ht="27" customHeight="1" outlineLevel="1" x14ac:dyDescent="0.2">
      <c r="B241" s="55" t="s">
        <v>112</v>
      </c>
      <c r="C241" s="68">
        <f>SUBTOTAL(9,C242:C245)</f>
        <v>1846839.54</v>
      </c>
      <c r="D241" s="69"/>
      <c r="E241" s="56"/>
      <c r="F241" s="100"/>
      <c r="G241" s="121"/>
      <c r="H241" s="101"/>
      <c r="I241" s="100"/>
      <c r="J241" s="121"/>
      <c r="K241" s="101"/>
      <c r="L241" s="100"/>
      <c r="M241" s="121"/>
      <c r="N241" s="122"/>
      <c r="O241" s="103"/>
      <c r="P241" s="104"/>
      <c r="Q241" s="103"/>
      <c r="R241" s="104"/>
      <c r="S241" s="103"/>
      <c r="T241" s="104"/>
      <c r="U241" s="103"/>
      <c r="V241" s="101"/>
    </row>
    <row r="242" spans="2:22" outlineLevel="2" x14ac:dyDescent="0.2">
      <c r="B242" s="58" t="s">
        <v>112</v>
      </c>
      <c r="C242" s="73">
        <v>345396.11</v>
      </c>
      <c r="D242" s="69">
        <v>3800</v>
      </c>
      <c r="E242" s="56" t="str">
        <f t="shared" si="23"/>
        <v>38000000</v>
      </c>
      <c r="F242" s="100" t="str">
        <f t="shared" si="24"/>
        <v>38000000</v>
      </c>
      <c r="G242" s="121">
        <v>345396.11</v>
      </c>
      <c r="H242" s="101">
        <v>2</v>
      </c>
      <c r="I242" s="100">
        <f t="shared" si="25"/>
        <v>0</v>
      </c>
      <c r="J242" s="121">
        <v>0</v>
      </c>
      <c r="K242" s="101">
        <v>0</v>
      </c>
      <c r="L242" s="100">
        <f t="shared" si="26"/>
        <v>0</v>
      </c>
      <c r="M242" s="121">
        <v>0</v>
      </c>
      <c r="N242" s="122">
        <v>0</v>
      </c>
      <c r="O242" s="103">
        <v>185185.14</v>
      </c>
      <c r="P242" s="104">
        <v>1</v>
      </c>
      <c r="Q242" s="103">
        <v>160210.97</v>
      </c>
      <c r="R242" s="104">
        <v>1</v>
      </c>
      <c r="S242" s="103">
        <v>0</v>
      </c>
      <c r="T242" s="104">
        <v>0</v>
      </c>
      <c r="U242" s="103">
        <v>0</v>
      </c>
      <c r="V242" s="101">
        <v>0</v>
      </c>
    </row>
    <row r="243" spans="2:22" outlineLevel="2" x14ac:dyDescent="0.2">
      <c r="B243" s="58" t="s">
        <v>112</v>
      </c>
      <c r="C243" s="73">
        <v>220014.86</v>
      </c>
      <c r="D243" s="69">
        <v>4800</v>
      </c>
      <c r="E243" s="56" t="str">
        <f t="shared" si="23"/>
        <v>48000000</v>
      </c>
      <c r="F243" s="100" t="str">
        <f t="shared" si="24"/>
        <v>48000000</v>
      </c>
      <c r="G243" s="121">
        <v>220014.86</v>
      </c>
      <c r="H243" s="101">
        <v>1</v>
      </c>
      <c r="I243" s="100">
        <f t="shared" si="25"/>
        <v>0</v>
      </c>
      <c r="J243" s="121">
        <v>0</v>
      </c>
      <c r="K243" s="101">
        <v>0</v>
      </c>
      <c r="L243" s="100">
        <f t="shared" si="26"/>
        <v>0</v>
      </c>
      <c r="M243" s="121">
        <v>0</v>
      </c>
      <c r="N243" s="122">
        <v>0</v>
      </c>
      <c r="O243" s="103">
        <v>220014.86</v>
      </c>
      <c r="P243" s="104">
        <v>1</v>
      </c>
      <c r="Q243" s="103">
        <v>0</v>
      </c>
      <c r="R243" s="104">
        <v>0</v>
      </c>
      <c r="S243" s="103">
        <v>0</v>
      </c>
      <c r="T243" s="104">
        <v>0</v>
      </c>
      <c r="U243" s="103">
        <v>0</v>
      </c>
      <c r="V243" s="101">
        <v>0</v>
      </c>
    </row>
    <row r="244" spans="2:22" outlineLevel="2" x14ac:dyDescent="0.2">
      <c r="B244" s="58" t="s">
        <v>112</v>
      </c>
      <c r="C244" s="73">
        <v>427142.86</v>
      </c>
      <c r="D244" s="69">
        <v>4878</v>
      </c>
      <c r="E244" s="56" t="str">
        <f t="shared" si="23"/>
        <v>48780000</v>
      </c>
      <c r="F244" s="100">
        <f t="shared" si="24"/>
        <v>0</v>
      </c>
      <c r="G244" s="121">
        <v>0</v>
      </c>
      <c r="H244" s="101">
        <v>0</v>
      </c>
      <c r="I244" s="100" t="str">
        <f t="shared" si="25"/>
        <v>48780000</v>
      </c>
      <c r="J244" s="121">
        <v>427142.86</v>
      </c>
      <c r="K244" s="101">
        <v>2</v>
      </c>
      <c r="L244" s="100">
        <f t="shared" si="26"/>
        <v>0</v>
      </c>
      <c r="M244" s="121">
        <v>0</v>
      </c>
      <c r="N244" s="122">
        <v>0</v>
      </c>
      <c r="O244" s="103">
        <v>427142.86</v>
      </c>
      <c r="P244" s="104">
        <v>2</v>
      </c>
      <c r="Q244" s="103">
        <v>0</v>
      </c>
      <c r="R244" s="104">
        <v>0</v>
      </c>
      <c r="S244" s="103">
        <v>0</v>
      </c>
      <c r="T244" s="104">
        <v>0</v>
      </c>
      <c r="U244" s="103">
        <v>0</v>
      </c>
      <c r="V244" s="101">
        <v>0</v>
      </c>
    </row>
    <row r="245" spans="2:22" outlineLevel="2" x14ac:dyDescent="0.2">
      <c r="B245" s="58" t="s">
        <v>112</v>
      </c>
      <c r="C245" s="73">
        <v>854285.71</v>
      </c>
      <c r="D245" s="69">
        <v>7260</v>
      </c>
      <c r="E245" s="56" t="str">
        <f t="shared" si="23"/>
        <v>72600000</v>
      </c>
      <c r="F245" s="100">
        <f t="shared" si="24"/>
        <v>0</v>
      </c>
      <c r="G245" s="121">
        <v>0</v>
      </c>
      <c r="H245" s="101">
        <v>0</v>
      </c>
      <c r="I245" s="100" t="str">
        <f t="shared" si="25"/>
        <v>72600000</v>
      </c>
      <c r="J245" s="121">
        <v>854285.71</v>
      </c>
      <c r="K245" s="101">
        <v>4</v>
      </c>
      <c r="L245" s="100">
        <f t="shared" si="26"/>
        <v>0</v>
      </c>
      <c r="M245" s="121">
        <v>0</v>
      </c>
      <c r="N245" s="122">
        <v>0</v>
      </c>
      <c r="O245" s="103">
        <v>854285.71</v>
      </c>
      <c r="P245" s="104">
        <v>4</v>
      </c>
      <c r="Q245" s="103">
        <v>0</v>
      </c>
      <c r="R245" s="104">
        <v>0</v>
      </c>
      <c r="S245" s="103">
        <v>0</v>
      </c>
      <c r="T245" s="104">
        <v>0</v>
      </c>
      <c r="U245" s="103">
        <v>0</v>
      </c>
      <c r="V245" s="101">
        <v>0</v>
      </c>
    </row>
    <row r="246" spans="2:22" outlineLevel="2" x14ac:dyDescent="0.2">
      <c r="B246" s="170"/>
      <c r="C246" s="185"/>
      <c r="D246" s="74"/>
      <c r="E246" s="154"/>
      <c r="F246" s="202"/>
      <c r="G246" s="110"/>
      <c r="H246" s="111"/>
      <c r="I246" s="202"/>
      <c r="J246" s="110"/>
      <c r="K246" s="111"/>
      <c r="L246" s="202"/>
      <c r="M246" s="110"/>
      <c r="N246" s="113"/>
      <c r="O246" s="112"/>
      <c r="P246" s="114"/>
      <c r="Q246" s="112"/>
      <c r="R246" s="114"/>
      <c r="S246" s="112"/>
      <c r="T246" s="114"/>
      <c r="U246" s="112"/>
      <c r="V246" s="111"/>
    </row>
    <row r="247" spans="2:22" ht="27" customHeight="1" outlineLevel="1" x14ac:dyDescent="0.2">
      <c r="B247" s="55" t="s">
        <v>114</v>
      </c>
      <c r="C247" s="68">
        <f>SUBTOTAL(9,C248:C248)</f>
        <v>145714.29</v>
      </c>
      <c r="D247" s="69"/>
      <c r="E247" s="56"/>
      <c r="F247" s="100"/>
      <c r="G247" s="121"/>
      <c r="H247" s="101"/>
      <c r="I247" s="100"/>
      <c r="J247" s="121"/>
      <c r="K247" s="101"/>
      <c r="L247" s="100"/>
      <c r="M247" s="121"/>
      <c r="N247" s="122"/>
      <c r="O247" s="103"/>
      <c r="P247" s="104"/>
      <c r="Q247" s="103"/>
      <c r="R247" s="104"/>
      <c r="S247" s="103"/>
      <c r="T247" s="104"/>
      <c r="U247" s="103"/>
      <c r="V247" s="101"/>
    </row>
    <row r="248" spans="2:22" outlineLevel="2" x14ac:dyDescent="0.2">
      <c r="B248" s="58" t="s">
        <v>114</v>
      </c>
      <c r="C248" s="73">
        <v>145714.29</v>
      </c>
      <c r="D248" s="69">
        <v>3843</v>
      </c>
      <c r="E248" s="56" t="str">
        <f t="shared" si="23"/>
        <v>38430000</v>
      </c>
      <c r="F248" s="100" t="str">
        <f t="shared" si="24"/>
        <v>38430000</v>
      </c>
      <c r="G248" s="121">
        <v>145714.29</v>
      </c>
      <c r="H248" s="101">
        <v>1</v>
      </c>
      <c r="I248" s="100">
        <f t="shared" si="25"/>
        <v>0</v>
      </c>
      <c r="J248" s="121">
        <v>0</v>
      </c>
      <c r="K248" s="101">
        <v>0</v>
      </c>
      <c r="L248" s="100">
        <f t="shared" si="26"/>
        <v>0</v>
      </c>
      <c r="M248" s="121">
        <v>0</v>
      </c>
      <c r="N248" s="122">
        <v>0</v>
      </c>
      <c r="O248" s="103">
        <v>145714.29</v>
      </c>
      <c r="P248" s="104">
        <v>1</v>
      </c>
      <c r="Q248" s="103">
        <v>0</v>
      </c>
      <c r="R248" s="104">
        <v>0</v>
      </c>
      <c r="S248" s="103">
        <v>0</v>
      </c>
      <c r="T248" s="104">
        <v>0</v>
      </c>
      <c r="U248" s="103">
        <v>0</v>
      </c>
      <c r="V248" s="101">
        <v>0</v>
      </c>
    </row>
    <row r="249" spans="2:22" outlineLevel="2" x14ac:dyDescent="0.2">
      <c r="B249" s="170"/>
      <c r="C249" s="185"/>
      <c r="D249" s="74"/>
      <c r="E249" s="154"/>
      <c r="F249" s="202"/>
      <c r="G249" s="110"/>
      <c r="H249" s="111"/>
      <c r="I249" s="202"/>
      <c r="J249" s="110"/>
      <c r="K249" s="111"/>
      <c r="L249" s="202"/>
      <c r="M249" s="110"/>
      <c r="N249" s="113"/>
      <c r="O249" s="112"/>
      <c r="P249" s="114"/>
      <c r="Q249" s="112"/>
      <c r="R249" s="114"/>
      <c r="S249" s="112"/>
      <c r="T249" s="114"/>
      <c r="U249" s="112"/>
      <c r="V249" s="111"/>
    </row>
    <row r="250" spans="2:22" ht="24.75" customHeight="1" outlineLevel="1" x14ac:dyDescent="0.2">
      <c r="B250" s="55" t="s">
        <v>118</v>
      </c>
      <c r="C250" s="68">
        <f>SUBTOTAL(9,C251:C251)</f>
        <v>171052</v>
      </c>
      <c r="D250" s="69"/>
      <c r="E250" s="56"/>
      <c r="F250" s="100"/>
      <c r="G250" s="121"/>
      <c r="H250" s="101"/>
      <c r="I250" s="100"/>
      <c r="J250" s="121"/>
      <c r="K250" s="101"/>
      <c r="L250" s="100"/>
      <c r="M250" s="121"/>
      <c r="N250" s="122"/>
      <c r="O250" s="103"/>
      <c r="P250" s="104"/>
      <c r="Q250" s="103"/>
      <c r="R250" s="104"/>
      <c r="S250" s="103"/>
      <c r="T250" s="104"/>
      <c r="U250" s="103"/>
      <c r="V250" s="101"/>
    </row>
    <row r="251" spans="2:22" outlineLevel="2" x14ac:dyDescent="0.2">
      <c r="B251" s="58" t="s">
        <v>118</v>
      </c>
      <c r="C251" s="73">
        <v>171052</v>
      </c>
      <c r="D251" s="69">
        <v>7200</v>
      </c>
      <c r="E251" s="56" t="str">
        <f t="shared" si="23"/>
        <v>72000000</v>
      </c>
      <c r="F251" s="100">
        <f t="shared" si="24"/>
        <v>0</v>
      </c>
      <c r="G251" s="121">
        <v>0</v>
      </c>
      <c r="H251" s="101">
        <v>0</v>
      </c>
      <c r="I251" s="100" t="str">
        <f t="shared" si="25"/>
        <v>72000000</v>
      </c>
      <c r="J251" s="121">
        <v>171052</v>
      </c>
      <c r="K251" s="101">
        <v>1</v>
      </c>
      <c r="L251" s="100">
        <f t="shared" si="26"/>
        <v>0</v>
      </c>
      <c r="M251" s="121">
        <v>0</v>
      </c>
      <c r="N251" s="122">
        <v>0</v>
      </c>
      <c r="O251" s="103">
        <v>171052</v>
      </c>
      <c r="P251" s="104">
        <v>1</v>
      </c>
      <c r="Q251" s="103">
        <v>0</v>
      </c>
      <c r="R251" s="104">
        <v>0</v>
      </c>
      <c r="S251" s="103">
        <v>0</v>
      </c>
      <c r="T251" s="104">
        <v>0</v>
      </c>
      <c r="U251" s="103">
        <v>0</v>
      </c>
      <c r="V251" s="101">
        <v>0</v>
      </c>
    </row>
    <row r="252" spans="2:22" outlineLevel="2" x14ac:dyDescent="0.2">
      <c r="B252" s="170"/>
      <c r="C252" s="185"/>
      <c r="D252" s="74"/>
      <c r="E252" s="154"/>
      <c r="F252" s="202"/>
      <c r="G252" s="110"/>
      <c r="H252" s="111"/>
      <c r="I252" s="202"/>
      <c r="J252" s="110"/>
      <c r="K252" s="111"/>
      <c r="L252" s="202"/>
      <c r="M252" s="110"/>
      <c r="N252" s="113"/>
      <c r="O252" s="112"/>
      <c r="P252" s="114"/>
      <c r="Q252" s="112"/>
      <c r="R252" s="114"/>
      <c r="S252" s="112"/>
      <c r="T252" s="114"/>
      <c r="U252" s="112"/>
      <c r="V252" s="111"/>
    </row>
    <row r="253" spans="2:22" ht="27" customHeight="1" outlineLevel="1" x14ac:dyDescent="0.2">
      <c r="B253" s="55" t="s">
        <v>120</v>
      </c>
      <c r="C253" s="68">
        <f>SUBTOTAL(9,C254:C254)</f>
        <v>371428.57</v>
      </c>
      <c r="D253" s="69"/>
      <c r="E253" s="56"/>
      <c r="F253" s="100"/>
      <c r="G253" s="121"/>
      <c r="H253" s="101"/>
      <c r="I253" s="100"/>
      <c r="J253" s="121"/>
      <c r="K253" s="101"/>
      <c r="L253" s="100"/>
      <c r="M253" s="121"/>
      <c r="N253" s="122"/>
      <c r="O253" s="103"/>
      <c r="P253" s="104"/>
      <c r="Q253" s="103"/>
      <c r="R253" s="104"/>
      <c r="S253" s="103"/>
      <c r="T253" s="104"/>
      <c r="U253" s="103"/>
      <c r="V253" s="101"/>
    </row>
    <row r="254" spans="2:22" outlineLevel="2" x14ac:dyDescent="0.2">
      <c r="B254" s="58" t="s">
        <v>120</v>
      </c>
      <c r="C254" s="73">
        <v>371428.57</v>
      </c>
      <c r="D254" s="69">
        <v>9072</v>
      </c>
      <c r="E254" s="56" t="str">
        <f t="shared" si="23"/>
        <v>90720000</v>
      </c>
      <c r="F254" s="100">
        <f t="shared" si="24"/>
        <v>0</v>
      </c>
      <c r="G254" s="121">
        <v>0</v>
      </c>
      <c r="H254" s="101">
        <v>0</v>
      </c>
      <c r="I254" s="100" t="str">
        <f t="shared" si="25"/>
        <v>90720000</v>
      </c>
      <c r="J254" s="121">
        <v>371428.57</v>
      </c>
      <c r="K254" s="101">
        <v>1</v>
      </c>
      <c r="L254" s="100">
        <f t="shared" si="26"/>
        <v>0</v>
      </c>
      <c r="M254" s="121">
        <v>0</v>
      </c>
      <c r="N254" s="122">
        <v>0</v>
      </c>
      <c r="O254" s="103">
        <v>371428.57</v>
      </c>
      <c r="P254" s="104">
        <v>1</v>
      </c>
      <c r="Q254" s="103">
        <v>0</v>
      </c>
      <c r="R254" s="104">
        <v>0</v>
      </c>
      <c r="S254" s="103">
        <v>0</v>
      </c>
      <c r="T254" s="104">
        <v>0</v>
      </c>
      <c r="U254" s="103">
        <v>0</v>
      </c>
      <c r="V254" s="101">
        <v>0</v>
      </c>
    </row>
    <row r="255" spans="2:22" ht="13.5" thickBot="1" x14ac:dyDescent="0.25">
      <c r="B255" s="99"/>
      <c r="C255" s="75"/>
      <c r="D255" s="69"/>
      <c r="E255" s="56" t="str">
        <f t="shared" si="23"/>
        <v>0000</v>
      </c>
      <c r="F255" s="100">
        <f t="shared" si="24"/>
        <v>0</v>
      </c>
      <c r="G255" s="121"/>
      <c r="H255" s="101"/>
      <c r="I255" s="100">
        <f t="shared" si="25"/>
        <v>0</v>
      </c>
      <c r="J255" s="121"/>
      <c r="K255" s="101"/>
      <c r="L255" s="100">
        <f t="shared" si="26"/>
        <v>0</v>
      </c>
      <c r="M255" s="121"/>
      <c r="N255" s="122"/>
      <c r="O255" s="103"/>
      <c r="P255" s="104"/>
      <c r="Q255" s="103"/>
      <c r="R255" s="104"/>
      <c r="S255" s="103"/>
      <c r="T255" s="104"/>
      <c r="U255" s="103"/>
      <c r="V255" s="101"/>
    </row>
    <row r="256" spans="2:22" ht="18" customHeight="1" thickBot="1" x14ac:dyDescent="0.25">
      <c r="B256" s="59" t="s">
        <v>1</v>
      </c>
      <c r="C256" s="77">
        <f>SUM(C197,C202,C206,C209,C216,C223,C229,C232,C241,C247,C250,C253)</f>
        <v>91460807.280000001</v>
      </c>
      <c r="D256" s="78"/>
      <c r="E256" s="60"/>
      <c r="F256" s="61"/>
      <c r="G256" s="190">
        <f>SUM(G198:G255)</f>
        <v>40446301.270000003</v>
      </c>
      <c r="H256" s="191">
        <f>SUM(H198:H255)</f>
        <v>19</v>
      </c>
      <c r="I256" s="106"/>
      <c r="J256" s="79">
        <f>SUM(J198:J255)</f>
        <v>45454579.75</v>
      </c>
      <c r="K256" s="191">
        <f>SUM(K198:K255)</f>
        <v>35</v>
      </c>
      <c r="L256" s="106"/>
      <c r="M256" s="79">
        <f t="shared" ref="M256:V256" si="27">SUM(M198:M255)</f>
        <v>5559926.2599999998</v>
      </c>
      <c r="N256" s="210">
        <f t="shared" si="27"/>
        <v>9</v>
      </c>
      <c r="O256" s="79">
        <f t="shared" si="27"/>
        <v>46445739.170000002</v>
      </c>
      <c r="P256" s="193">
        <f t="shared" si="27"/>
        <v>59</v>
      </c>
      <c r="Q256" s="79">
        <f t="shared" si="27"/>
        <v>14672210.970000001</v>
      </c>
      <c r="R256" s="193">
        <f t="shared" si="27"/>
        <v>3</v>
      </c>
      <c r="S256" s="79">
        <f t="shared" si="27"/>
        <v>30342857.140000001</v>
      </c>
      <c r="T256" s="193">
        <f t="shared" si="27"/>
        <v>1</v>
      </c>
      <c r="U256" s="79">
        <f t="shared" si="27"/>
        <v>0</v>
      </c>
      <c r="V256" s="191">
        <f t="shared" si="27"/>
        <v>0</v>
      </c>
    </row>
    <row r="257" spans="1:22" x14ac:dyDescent="0.2">
      <c r="B257" s="12"/>
      <c r="C257" s="83"/>
      <c r="D257" s="83"/>
      <c r="E257" s="116"/>
      <c r="F257" s="12"/>
      <c r="G257" s="12"/>
      <c r="H257" s="12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</row>
    <row r="258" spans="1:22" x14ac:dyDescent="0.2">
      <c r="B258" s="12"/>
      <c r="C258" s="83"/>
      <c r="D258" s="83"/>
      <c r="E258" s="116"/>
      <c r="F258" s="12"/>
      <c r="G258" s="12"/>
      <c r="H258" s="12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</row>
    <row r="259" spans="1:22" x14ac:dyDescent="0.2">
      <c r="B259" s="12"/>
      <c r="C259" s="83"/>
      <c r="D259" s="83"/>
      <c r="E259" s="116"/>
      <c r="F259" s="12"/>
      <c r="G259" s="12"/>
      <c r="H259" s="12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</row>
    <row r="260" spans="1:22" x14ac:dyDescent="0.2">
      <c r="B260" s="12"/>
      <c r="C260" s="83"/>
      <c r="D260" s="83"/>
      <c r="E260" s="116"/>
      <c r="F260" s="12"/>
      <c r="G260" s="12"/>
      <c r="H260" s="12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</row>
    <row r="261" spans="1:22" ht="15" x14ac:dyDescent="0.25">
      <c r="B261" s="12" t="s">
        <v>45</v>
      </c>
      <c r="C261" s="32"/>
      <c r="D261" s="32"/>
      <c r="E261" s="33"/>
      <c r="F261" s="33"/>
      <c r="G261" s="12"/>
      <c r="H261" s="12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</row>
    <row r="262" spans="1:22" ht="15.75" x14ac:dyDescent="0.25">
      <c r="B262" s="82" t="s">
        <v>75</v>
      </c>
      <c r="C262" s="12"/>
      <c r="D262" s="12"/>
      <c r="E262" s="12"/>
      <c r="F262" s="12"/>
      <c r="G262" s="12"/>
      <c r="H262" s="12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</row>
    <row r="263" spans="1:22" ht="13.5" thickBot="1" x14ac:dyDescent="0.25">
      <c r="B263" s="12"/>
      <c r="C263" s="12"/>
      <c r="D263" s="12"/>
      <c r="E263" s="116"/>
      <c r="F263" s="12"/>
      <c r="G263" s="12"/>
      <c r="H263" s="12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</row>
    <row r="264" spans="1:22" s="141" customFormat="1" ht="39" customHeight="1" thickBot="1" x14ac:dyDescent="0.25">
      <c r="A264" s="4"/>
      <c r="B264" s="142"/>
      <c r="C264" s="142"/>
      <c r="D264" s="142"/>
      <c r="E264" s="34"/>
      <c r="F264" s="237" t="s">
        <v>36</v>
      </c>
      <c r="G264" s="238"/>
      <c r="H264" s="239"/>
      <c r="I264" s="240" t="s">
        <v>37</v>
      </c>
      <c r="J264" s="241"/>
      <c r="K264" s="241"/>
      <c r="L264" s="240" t="s">
        <v>38</v>
      </c>
      <c r="M264" s="241"/>
      <c r="N264" s="242"/>
      <c r="O264" s="243" t="s">
        <v>39</v>
      </c>
      <c r="P264" s="244"/>
      <c r="Q264" s="244"/>
      <c r="R264" s="244"/>
      <c r="S264" s="244"/>
      <c r="T264" s="244"/>
      <c r="U264" s="244"/>
      <c r="V264" s="244"/>
    </row>
    <row r="265" spans="1:22" s="46" customFormat="1" ht="54.75" customHeight="1" thickBot="1" x14ac:dyDescent="0.25">
      <c r="A265" s="4"/>
      <c r="B265" s="35" t="s">
        <v>32</v>
      </c>
      <c r="C265" s="196" t="s">
        <v>33</v>
      </c>
      <c r="D265" s="37"/>
      <c r="E265" s="95"/>
      <c r="F265" s="39" t="s">
        <v>34</v>
      </c>
      <c r="G265" s="197" t="s">
        <v>35</v>
      </c>
      <c r="H265" s="198" t="s">
        <v>66</v>
      </c>
      <c r="I265" s="39" t="s">
        <v>34</v>
      </c>
      <c r="J265" s="197" t="s">
        <v>35</v>
      </c>
      <c r="K265" s="198" t="s">
        <v>66</v>
      </c>
      <c r="L265" s="39" t="s">
        <v>34</v>
      </c>
      <c r="M265" s="197" t="s">
        <v>35</v>
      </c>
      <c r="N265" s="211" t="s">
        <v>66</v>
      </c>
      <c r="O265" s="43" t="s">
        <v>17</v>
      </c>
      <c r="P265" s="197" t="s">
        <v>66</v>
      </c>
      <c r="Q265" s="201" t="s">
        <v>18</v>
      </c>
      <c r="R265" s="197" t="s">
        <v>66</v>
      </c>
      <c r="S265" s="201" t="s">
        <v>19</v>
      </c>
      <c r="T265" s="197" t="s">
        <v>66</v>
      </c>
      <c r="U265" s="201" t="s">
        <v>20</v>
      </c>
      <c r="V265" s="198" t="s">
        <v>66</v>
      </c>
    </row>
    <row r="266" spans="1:22" ht="38.25" hidden="1" x14ac:dyDescent="0.2">
      <c r="B266" s="47" t="s">
        <v>0</v>
      </c>
      <c r="C266" s="48" t="s">
        <v>1</v>
      </c>
      <c r="D266" s="49" t="s">
        <v>2</v>
      </c>
      <c r="E266" s="50" t="s">
        <v>29</v>
      </c>
      <c r="F266" s="109" t="s">
        <v>21</v>
      </c>
      <c r="G266" s="67" t="s">
        <v>3</v>
      </c>
      <c r="H266" s="48" t="s">
        <v>4</v>
      </c>
      <c r="I266" s="109" t="s">
        <v>21</v>
      </c>
      <c r="J266" s="52" t="s">
        <v>5</v>
      </c>
      <c r="K266" s="48" t="s">
        <v>6</v>
      </c>
      <c r="L266" s="109" t="s">
        <v>21</v>
      </c>
      <c r="M266" s="52" t="s">
        <v>7</v>
      </c>
      <c r="N266" s="53" t="s">
        <v>8</v>
      </c>
      <c r="O266" s="54" t="s">
        <v>9</v>
      </c>
      <c r="P266" s="52" t="s">
        <v>10</v>
      </c>
      <c r="Q266" s="52" t="s">
        <v>11</v>
      </c>
      <c r="R266" s="52" t="s">
        <v>12</v>
      </c>
      <c r="S266" s="52" t="s">
        <v>13</v>
      </c>
      <c r="T266" s="52" t="s">
        <v>14</v>
      </c>
      <c r="U266" s="52" t="s">
        <v>15</v>
      </c>
      <c r="V266" s="48" t="s">
        <v>16</v>
      </c>
    </row>
    <row r="267" spans="1:22" ht="25.5" customHeight="1" outlineLevel="1" x14ac:dyDescent="0.2">
      <c r="B267" s="55" t="s">
        <v>91</v>
      </c>
      <c r="C267" s="68">
        <f>SUBTOTAL(9,C268:C268)</f>
        <v>221485.71</v>
      </c>
      <c r="D267" s="69"/>
      <c r="E267" s="56"/>
      <c r="F267" s="102"/>
      <c r="G267" s="137"/>
      <c r="H267" s="101"/>
      <c r="I267" s="102"/>
      <c r="J267" s="103"/>
      <c r="K267" s="101"/>
      <c r="L267" s="102"/>
      <c r="M267" s="103"/>
      <c r="N267" s="122"/>
      <c r="O267" s="103"/>
      <c r="P267" s="104"/>
      <c r="Q267" s="103"/>
      <c r="R267" s="104"/>
      <c r="S267" s="103"/>
      <c r="T267" s="104"/>
      <c r="U267" s="103"/>
      <c r="V267" s="105"/>
    </row>
    <row r="268" spans="1:22" outlineLevel="2" x14ac:dyDescent="0.2">
      <c r="B268" s="58" t="s">
        <v>91</v>
      </c>
      <c r="C268" s="73">
        <v>221485.71</v>
      </c>
      <c r="D268" s="69">
        <v>7226</v>
      </c>
      <c r="E268" s="56" t="str">
        <f t="shared" ref="E268:E278" si="28">D268 &amp; E$11</f>
        <v>72260000</v>
      </c>
      <c r="F268" s="102">
        <f>IF(G268&gt;0,E268,0)</f>
        <v>0</v>
      </c>
      <c r="G268" s="121">
        <v>0</v>
      </c>
      <c r="H268" s="138">
        <v>0</v>
      </c>
      <c r="I268" s="102" t="str">
        <f>IF(J268&gt;0,E268,0)</f>
        <v>72260000</v>
      </c>
      <c r="J268" s="103">
        <v>221485.71</v>
      </c>
      <c r="K268" s="138">
        <v>1</v>
      </c>
      <c r="L268" s="102">
        <f>IF(M268&gt;0,E268,0)</f>
        <v>0</v>
      </c>
      <c r="M268" s="103">
        <v>0</v>
      </c>
      <c r="N268" s="139">
        <v>0</v>
      </c>
      <c r="O268" s="103">
        <v>221485.71</v>
      </c>
      <c r="P268" s="104">
        <v>1</v>
      </c>
      <c r="Q268" s="103">
        <v>0</v>
      </c>
      <c r="R268" s="104">
        <v>0</v>
      </c>
      <c r="S268" s="103">
        <v>0</v>
      </c>
      <c r="T268" s="104">
        <v>0</v>
      </c>
      <c r="U268" s="103">
        <v>0</v>
      </c>
      <c r="V268" s="140">
        <v>0</v>
      </c>
    </row>
    <row r="269" spans="1:22" outlineLevel="2" x14ac:dyDescent="0.2">
      <c r="B269" s="170"/>
      <c r="C269" s="185"/>
      <c r="D269" s="74"/>
      <c r="E269" s="154"/>
      <c r="F269" s="203"/>
      <c r="G269" s="112"/>
      <c r="H269" s="111"/>
      <c r="I269" s="203"/>
      <c r="J269" s="112"/>
      <c r="K269" s="111"/>
      <c r="L269" s="203"/>
      <c r="M269" s="112"/>
      <c r="N269" s="113"/>
      <c r="O269" s="112"/>
      <c r="P269" s="114"/>
      <c r="Q269" s="112"/>
      <c r="R269" s="114"/>
      <c r="S269" s="112"/>
      <c r="T269" s="114"/>
      <c r="U269" s="112"/>
      <c r="V269" s="115"/>
    </row>
    <row r="270" spans="1:22" ht="27" customHeight="1" outlineLevel="1" x14ac:dyDescent="0.2">
      <c r="B270" s="55" t="s">
        <v>111</v>
      </c>
      <c r="C270" s="68">
        <f>SUBTOTAL(9,C271:C271)</f>
        <v>596297.14</v>
      </c>
      <c r="D270" s="69"/>
      <c r="E270" s="56"/>
      <c r="F270" s="102"/>
      <c r="G270" s="103"/>
      <c r="H270" s="138"/>
      <c r="I270" s="102"/>
      <c r="J270" s="103"/>
      <c r="K270" s="138"/>
      <c r="L270" s="102"/>
      <c r="M270" s="103"/>
      <c r="N270" s="139"/>
      <c r="O270" s="103"/>
      <c r="P270" s="104"/>
      <c r="Q270" s="103"/>
      <c r="R270" s="104"/>
      <c r="S270" s="103"/>
      <c r="T270" s="104"/>
      <c r="U270" s="103"/>
      <c r="V270" s="140"/>
    </row>
    <row r="271" spans="1:22" outlineLevel="2" x14ac:dyDescent="0.2">
      <c r="B271" s="58" t="s">
        <v>111</v>
      </c>
      <c r="C271" s="73">
        <v>596297.14</v>
      </c>
      <c r="D271" s="69">
        <v>3800</v>
      </c>
      <c r="E271" s="56" t="str">
        <f t="shared" si="28"/>
        <v>38000000</v>
      </c>
      <c r="F271" s="102" t="str">
        <f t="shared" ref="F271:F278" si="29">IF(G271&gt;0,E271,0)</f>
        <v>38000000</v>
      </c>
      <c r="G271" s="103">
        <v>596297.14</v>
      </c>
      <c r="H271" s="138">
        <v>1</v>
      </c>
      <c r="I271" s="102">
        <f t="shared" ref="I271:I278" si="30">IF(J271&gt;0,E271,0)</f>
        <v>0</v>
      </c>
      <c r="J271" s="103">
        <v>0</v>
      </c>
      <c r="K271" s="138">
        <v>0</v>
      </c>
      <c r="L271" s="102">
        <f t="shared" ref="L271:L278" si="31">IF(M271&gt;0,E271,0)</f>
        <v>0</v>
      </c>
      <c r="M271" s="103">
        <v>0</v>
      </c>
      <c r="N271" s="139">
        <v>0</v>
      </c>
      <c r="O271" s="103">
        <v>0</v>
      </c>
      <c r="P271" s="104">
        <v>0</v>
      </c>
      <c r="Q271" s="103">
        <v>596297.14</v>
      </c>
      <c r="R271" s="104">
        <v>1</v>
      </c>
      <c r="S271" s="103">
        <v>0</v>
      </c>
      <c r="T271" s="104">
        <v>0</v>
      </c>
      <c r="U271" s="103">
        <v>0</v>
      </c>
      <c r="V271" s="140">
        <v>0</v>
      </c>
    </row>
    <row r="272" spans="1:22" outlineLevel="2" x14ac:dyDescent="0.2">
      <c r="B272" s="170"/>
      <c r="C272" s="185"/>
      <c r="D272" s="74"/>
      <c r="E272" s="154"/>
      <c r="F272" s="203"/>
      <c r="G272" s="112"/>
      <c r="H272" s="111"/>
      <c r="I272" s="203"/>
      <c r="J272" s="112"/>
      <c r="K272" s="111"/>
      <c r="L272" s="203"/>
      <c r="M272" s="112"/>
      <c r="N272" s="113"/>
      <c r="O272" s="112"/>
      <c r="P272" s="114"/>
      <c r="Q272" s="112"/>
      <c r="R272" s="114"/>
      <c r="S272" s="112"/>
      <c r="T272" s="114"/>
      <c r="U272" s="112"/>
      <c r="V272" s="115"/>
    </row>
    <row r="273" spans="1:22" ht="25.5" customHeight="1" outlineLevel="1" x14ac:dyDescent="0.2">
      <c r="B273" s="55" t="s">
        <v>112</v>
      </c>
      <c r="C273" s="68">
        <f>SUBTOTAL(9,C274:C274)</f>
        <v>2803094.86</v>
      </c>
      <c r="D273" s="69"/>
      <c r="E273" s="56"/>
      <c r="F273" s="102"/>
      <c r="G273" s="103"/>
      <c r="H273" s="138"/>
      <c r="I273" s="102"/>
      <c r="J273" s="103"/>
      <c r="K273" s="138"/>
      <c r="L273" s="102"/>
      <c r="M273" s="103"/>
      <c r="N273" s="139"/>
      <c r="O273" s="103"/>
      <c r="P273" s="104"/>
      <c r="Q273" s="103"/>
      <c r="R273" s="104"/>
      <c r="S273" s="103"/>
      <c r="T273" s="104"/>
      <c r="U273" s="103"/>
      <c r="V273" s="140"/>
    </row>
    <row r="274" spans="1:22" outlineLevel="2" x14ac:dyDescent="0.2">
      <c r="B274" s="58" t="s">
        <v>112</v>
      </c>
      <c r="C274" s="73">
        <v>2803094.86</v>
      </c>
      <c r="D274" s="69">
        <v>3800</v>
      </c>
      <c r="E274" s="56" t="str">
        <f t="shared" si="28"/>
        <v>38000000</v>
      </c>
      <c r="F274" s="102" t="str">
        <f t="shared" si="29"/>
        <v>38000000</v>
      </c>
      <c r="G274" s="103">
        <v>2803094.86</v>
      </c>
      <c r="H274" s="138">
        <v>3</v>
      </c>
      <c r="I274" s="102">
        <f t="shared" si="30"/>
        <v>0</v>
      </c>
      <c r="J274" s="103">
        <v>0</v>
      </c>
      <c r="K274" s="138">
        <v>0</v>
      </c>
      <c r="L274" s="102">
        <f t="shared" si="31"/>
        <v>0</v>
      </c>
      <c r="M274" s="103">
        <v>0</v>
      </c>
      <c r="N274" s="139">
        <v>0</v>
      </c>
      <c r="O274" s="103">
        <v>217610.86</v>
      </c>
      <c r="P274" s="104">
        <v>1</v>
      </c>
      <c r="Q274" s="103">
        <v>2585484</v>
      </c>
      <c r="R274" s="104">
        <v>2</v>
      </c>
      <c r="S274" s="103">
        <v>0</v>
      </c>
      <c r="T274" s="104">
        <v>0</v>
      </c>
      <c r="U274" s="103">
        <v>0</v>
      </c>
      <c r="V274" s="140">
        <v>0</v>
      </c>
    </row>
    <row r="275" spans="1:22" outlineLevel="2" x14ac:dyDescent="0.2">
      <c r="B275" s="170"/>
      <c r="C275" s="185"/>
      <c r="D275" s="74"/>
      <c r="E275" s="154"/>
      <c r="F275" s="203"/>
      <c r="G275" s="112"/>
      <c r="H275" s="111"/>
      <c r="I275" s="203"/>
      <c r="J275" s="112"/>
      <c r="K275" s="111"/>
      <c r="L275" s="203"/>
      <c r="M275" s="112"/>
      <c r="N275" s="113"/>
      <c r="O275" s="112"/>
      <c r="P275" s="114"/>
      <c r="Q275" s="112"/>
      <c r="R275" s="114"/>
      <c r="S275" s="112"/>
      <c r="T275" s="114"/>
      <c r="U275" s="112"/>
      <c r="V275" s="115"/>
    </row>
    <row r="276" spans="1:22" ht="25.5" customHeight="1" outlineLevel="1" x14ac:dyDescent="0.2">
      <c r="B276" s="55" t="s">
        <v>114</v>
      </c>
      <c r="C276" s="68">
        <f>SUBTOTAL(9,C277:C277)</f>
        <v>281630.28999999998</v>
      </c>
      <c r="D276" s="69"/>
      <c r="E276" s="56"/>
      <c r="F276" s="102"/>
      <c r="G276" s="103"/>
      <c r="H276" s="138"/>
      <c r="I276" s="102"/>
      <c r="J276" s="103"/>
      <c r="K276" s="138"/>
      <c r="L276" s="102"/>
      <c r="M276" s="103"/>
      <c r="N276" s="139"/>
      <c r="O276" s="103"/>
      <c r="P276" s="104"/>
      <c r="Q276" s="103"/>
      <c r="R276" s="104"/>
      <c r="S276" s="103"/>
      <c r="T276" s="104"/>
      <c r="U276" s="103"/>
      <c r="V276" s="140"/>
    </row>
    <row r="277" spans="1:22" outlineLevel="2" x14ac:dyDescent="0.2">
      <c r="B277" s="58" t="s">
        <v>114</v>
      </c>
      <c r="C277" s="73">
        <v>281630.28999999998</v>
      </c>
      <c r="D277" s="69">
        <v>5190</v>
      </c>
      <c r="E277" s="56" t="str">
        <f t="shared" si="28"/>
        <v>51900000</v>
      </c>
      <c r="F277" s="102">
        <f t="shared" si="29"/>
        <v>0</v>
      </c>
      <c r="G277" s="103">
        <v>0</v>
      </c>
      <c r="H277" s="138">
        <v>0</v>
      </c>
      <c r="I277" s="102" t="str">
        <f t="shared" si="30"/>
        <v>51900000</v>
      </c>
      <c r="J277" s="103">
        <v>281630.28999999998</v>
      </c>
      <c r="K277" s="138">
        <v>1</v>
      </c>
      <c r="L277" s="102">
        <f t="shared" si="31"/>
        <v>0</v>
      </c>
      <c r="M277" s="103">
        <v>0</v>
      </c>
      <c r="N277" s="139">
        <v>0</v>
      </c>
      <c r="O277" s="103">
        <v>281630.28999999998</v>
      </c>
      <c r="P277" s="104">
        <v>1</v>
      </c>
      <c r="Q277" s="103">
        <v>0</v>
      </c>
      <c r="R277" s="104">
        <v>0</v>
      </c>
      <c r="S277" s="103">
        <v>0</v>
      </c>
      <c r="T277" s="104">
        <v>0</v>
      </c>
      <c r="U277" s="103">
        <v>0</v>
      </c>
      <c r="V277" s="140">
        <v>0</v>
      </c>
    </row>
    <row r="278" spans="1:22" ht="13.5" thickBot="1" x14ac:dyDescent="0.25">
      <c r="B278" s="99"/>
      <c r="C278" s="75"/>
      <c r="D278" s="69"/>
      <c r="E278" s="56" t="str">
        <f t="shared" si="28"/>
        <v>0000</v>
      </c>
      <c r="F278" s="102">
        <f t="shared" si="29"/>
        <v>0</v>
      </c>
      <c r="G278" s="103"/>
      <c r="H278" s="138"/>
      <c r="I278" s="102">
        <f t="shared" si="30"/>
        <v>0</v>
      </c>
      <c r="J278" s="103"/>
      <c r="K278" s="138"/>
      <c r="L278" s="102">
        <f t="shared" si="31"/>
        <v>0</v>
      </c>
      <c r="M278" s="103"/>
      <c r="N278" s="139"/>
      <c r="O278" s="103"/>
      <c r="P278" s="104"/>
      <c r="Q278" s="103"/>
      <c r="R278" s="104"/>
      <c r="S278" s="103"/>
      <c r="T278" s="104"/>
      <c r="U278" s="103"/>
      <c r="V278" s="140"/>
    </row>
    <row r="279" spans="1:22" ht="18" customHeight="1" thickBot="1" x14ac:dyDescent="0.25">
      <c r="B279" s="59" t="s">
        <v>1</v>
      </c>
      <c r="C279" s="77">
        <f>SUM(C267,C270,C273,C276)</f>
        <v>3902508</v>
      </c>
      <c r="D279" s="78"/>
      <c r="E279" s="60"/>
      <c r="F279" s="61"/>
      <c r="G279" s="190">
        <f>SUM(G268:G278)</f>
        <v>3399392</v>
      </c>
      <c r="H279" s="191">
        <f>SUM(H268:H278)</f>
        <v>4</v>
      </c>
      <c r="I279" s="106"/>
      <c r="J279" s="79">
        <f>SUM(J268:J278)</f>
        <v>503116</v>
      </c>
      <c r="K279" s="191">
        <f>SUM(K268:K278)</f>
        <v>2</v>
      </c>
      <c r="L279" s="106"/>
      <c r="M279" s="79">
        <f t="shared" ref="M279:V279" si="32">SUM(M268:M278)</f>
        <v>0</v>
      </c>
      <c r="N279" s="210">
        <f t="shared" si="32"/>
        <v>0</v>
      </c>
      <c r="O279" s="79">
        <f t="shared" si="32"/>
        <v>720726.85999999987</v>
      </c>
      <c r="P279" s="193">
        <f t="shared" si="32"/>
        <v>3</v>
      </c>
      <c r="Q279" s="79">
        <f t="shared" si="32"/>
        <v>3181781.14</v>
      </c>
      <c r="R279" s="193">
        <f t="shared" si="32"/>
        <v>3</v>
      </c>
      <c r="S279" s="79">
        <f t="shared" si="32"/>
        <v>0</v>
      </c>
      <c r="T279" s="193">
        <f t="shared" si="32"/>
        <v>0</v>
      </c>
      <c r="U279" s="79">
        <f t="shared" si="32"/>
        <v>0</v>
      </c>
      <c r="V279" s="195">
        <f t="shared" si="32"/>
        <v>0</v>
      </c>
    </row>
    <row r="280" spans="1:22" x14ac:dyDescent="0.2">
      <c r="B280" s="12"/>
      <c r="C280" s="83"/>
      <c r="D280" s="83"/>
      <c r="E280" s="116"/>
      <c r="F280" s="12"/>
      <c r="G280" s="12"/>
      <c r="H280" s="12"/>
      <c r="I280" s="107"/>
      <c r="J280" s="107"/>
      <c r="K280" s="107"/>
      <c r="L280" s="107"/>
      <c r="M280" s="107"/>
      <c r="N280" s="107"/>
      <c r="O280" s="107"/>
      <c r="P280" s="107"/>
      <c r="Q280" s="107"/>
      <c r="R280" s="107"/>
      <c r="S280" s="107"/>
      <c r="T280" s="107"/>
      <c r="U280" s="107"/>
      <c r="V280" s="107"/>
    </row>
    <row r="281" spans="1:22" x14ac:dyDescent="0.2">
      <c r="B281" s="12"/>
      <c r="C281" s="83"/>
      <c r="D281" s="83"/>
      <c r="E281" s="116"/>
      <c r="F281" s="12"/>
      <c r="G281" s="12"/>
      <c r="H281" s="12"/>
      <c r="I281" s="107"/>
      <c r="J281" s="107"/>
      <c r="K281" s="107"/>
      <c r="L281" s="107"/>
      <c r="M281" s="107"/>
      <c r="N281" s="107"/>
      <c r="O281" s="107"/>
      <c r="P281" s="107"/>
      <c r="Q281" s="107"/>
      <c r="R281" s="107"/>
      <c r="S281" s="107"/>
      <c r="T281" s="107"/>
      <c r="U281" s="107"/>
      <c r="V281" s="107"/>
    </row>
    <row r="282" spans="1:22" x14ac:dyDescent="0.2">
      <c r="B282" s="12"/>
      <c r="C282" s="83"/>
      <c r="D282" s="83"/>
      <c r="E282" s="116"/>
      <c r="F282" s="12"/>
      <c r="G282" s="12"/>
      <c r="H282" s="12"/>
      <c r="I282" s="107"/>
      <c r="J282" s="107"/>
      <c r="K282" s="107"/>
      <c r="L282" s="107"/>
      <c r="M282" s="107"/>
      <c r="N282" s="107"/>
      <c r="O282" s="107"/>
      <c r="P282" s="107"/>
      <c r="Q282" s="107"/>
      <c r="R282" s="107"/>
      <c r="S282" s="107"/>
      <c r="T282" s="107"/>
      <c r="U282" s="107"/>
      <c r="V282" s="107"/>
    </row>
    <row r="283" spans="1:22" x14ac:dyDescent="0.2">
      <c r="B283" s="12"/>
      <c r="C283" s="83"/>
      <c r="D283" s="83"/>
      <c r="E283" s="116"/>
      <c r="F283" s="12"/>
      <c r="G283" s="12"/>
      <c r="H283" s="12"/>
      <c r="I283" s="107"/>
      <c r="J283" s="107"/>
      <c r="K283" s="107"/>
      <c r="L283" s="107"/>
      <c r="M283" s="107"/>
      <c r="N283" s="107"/>
      <c r="O283" s="107"/>
      <c r="P283" s="107"/>
      <c r="Q283" s="107"/>
      <c r="R283" s="107"/>
      <c r="S283" s="107"/>
      <c r="T283" s="107"/>
      <c r="U283" s="107"/>
      <c r="V283" s="107"/>
    </row>
    <row r="284" spans="1:22" ht="15" x14ac:dyDescent="0.25">
      <c r="B284" s="12" t="s">
        <v>45</v>
      </c>
      <c r="C284" s="32"/>
      <c r="D284" s="32"/>
      <c r="E284" s="33"/>
      <c r="F284" s="33"/>
      <c r="G284" s="12"/>
      <c r="H284" s="12"/>
      <c r="I284" s="107"/>
      <c r="J284" s="107"/>
      <c r="K284" s="107"/>
      <c r="L284" s="107"/>
      <c r="M284" s="107"/>
      <c r="N284" s="107"/>
      <c r="O284" s="107"/>
      <c r="P284" s="107"/>
      <c r="Q284" s="107"/>
      <c r="R284" s="107"/>
      <c r="S284" s="107"/>
      <c r="T284" s="107"/>
      <c r="U284" s="107"/>
      <c r="V284" s="107"/>
    </row>
    <row r="285" spans="1:22" ht="15.75" x14ac:dyDescent="0.25">
      <c r="B285" s="82" t="s">
        <v>74</v>
      </c>
      <c r="C285" s="12"/>
      <c r="D285" s="12"/>
      <c r="E285" s="12"/>
      <c r="F285" s="12"/>
      <c r="G285" s="12"/>
      <c r="H285" s="12"/>
      <c r="I285" s="107"/>
      <c r="J285" s="107"/>
      <c r="K285" s="107"/>
      <c r="L285" s="107"/>
      <c r="M285" s="107"/>
      <c r="N285" s="107"/>
      <c r="O285" s="107"/>
      <c r="P285" s="107"/>
      <c r="Q285" s="107"/>
      <c r="R285" s="107"/>
      <c r="S285" s="107"/>
      <c r="T285" s="107"/>
      <c r="U285" s="107"/>
      <c r="V285" s="107"/>
    </row>
    <row r="286" spans="1:22" ht="13.5" thickBot="1" x14ac:dyDescent="0.25">
      <c r="B286" s="12"/>
      <c r="C286" s="12"/>
      <c r="D286" s="12"/>
      <c r="E286" s="116"/>
      <c r="F286" s="12"/>
      <c r="G286" s="12"/>
      <c r="H286" s="12"/>
      <c r="I286" s="107"/>
      <c r="J286" s="107"/>
      <c r="K286" s="107"/>
      <c r="L286" s="107"/>
      <c r="M286" s="107"/>
      <c r="N286" s="107"/>
      <c r="O286" s="107"/>
      <c r="P286" s="107"/>
      <c r="Q286" s="107"/>
      <c r="R286" s="107"/>
      <c r="S286" s="107"/>
      <c r="T286" s="107"/>
      <c r="U286" s="107"/>
      <c r="V286" s="107"/>
    </row>
    <row r="287" spans="1:22" s="141" customFormat="1" ht="39" customHeight="1" thickBot="1" x14ac:dyDescent="0.25">
      <c r="A287" s="4"/>
      <c r="B287" s="142"/>
      <c r="C287" s="142"/>
      <c r="D287" s="142"/>
      <c r="E287" s="34"/>
      <c r="F287" s="237" t="s">
        <v>36</v>
      </c>
      <c r="G287" s="238"/>
      <c r="H287" s="239"/>
      <c r="I287" s="240" t="s">
        <v>37</v>
      </c>
      <c r="J287" s="241"/>
      <c r="K287" s="241"/>
      <c r="L287" s="240" t="s">
        <v>38</v>
      </c>
      <c r="M287" s="241"/>
      <c r="N287" s="242"/>
      <c r="O287" s="243" t="s">
        <v>39</v>
      </c>
      <c r="P287" s="244"/>
      <c r="Q287" s="244"/>
      <c r="R287" s="244"/>
      <c r="S287" s="244"/>
      <c r="T287" s="244"/>
      <c r="U287" s="244"/>
      <c r="V287" s="244"/>
    </row>
    <row r="288" spans="1:22" s="46" customFormat="1" ht="54.75" customHeight="1" thickBot="1" x14ac:dyDescent="0.25">
      <c r="A288" s="4"/>
      <c r="B288" s="35" t="s">
        <v>32</v>
      </c>
      <c r="C288" s="196" t="s">
        <v>33</v>
      </c>
      <c r="D288" s="37"/>
      <c r="E288" s="38"/>
      <c r="F288" s="39" t="s">
        <v>34</v>
      </c>
      <c r="G288" s="197" t="s">
        <v>35</v>
      </c>
      <c r="H288" s="198" t="s">
        <v>66</v>
      </c>
      <c r="I288" s="39" t="s">
        <v>34</v>
      </c>
      <c r="J288" s="197" t="s">
        <v>35</v>
      </c>
      <c r="K288" s="198" t="s">
        <v>66</v>
      </c>
      <c r="L288" s="39" t="s">
        <v>34</v>
      </c>
      <c r="M288" s="197" t="s">
        <v>35</v>
      </c>
      <c r="N288" s="211" t="s">
        <v>66</v>
      </c>
      <c r="O288" s="43" t="s">
        <v>17</v>
      </c>
      <c r="P288" s="197" t="s">
        <v>66</v>
      </c>
      <c r="Q288" s="201" t="s">
        <v>18</v>
      </c>
      <c r="R288" s="197" t="s">
        <v>66</v>
      </c>
      <c r="S288" s="201" t="s">
        <v>19</v>
      </c>
      <c r="T288" s="197" t="s">
        <v>66</v>
      </c>
      <c r="U288" s="201" t="s">
        <v>20</v>
      </c>
      <c r="V288" s="198" t="s">
        <v>66</v>
      </c>
    </row>
    <row r="289" spans="2:22" ht="38.25" hidden="1" x14ac:dyDescent="0.2">
      <c r="B289" s="47" t="s">
        <v>0</v>
      </c>
      <c r="C289" s="48" t="s">
        <v>1</v>
      </c>
      <c r="D289" s="49" t="s">
        <v>2</v>
      </c>
      <c r="E289" s="50" t="s">
        <v>29</v>
      </c>
      <c r="F289" s="109" t="s">
        <v>21</v>
      </c>
      <c r="G289" s="67" t="s">
        <v>3</v>
      </c>
      <c r="H289" s="48" t="s">
        <v>4</v>
      </c>
      <c r="I289" s="109" t="s">
        <v>21</v>
      </c>
      <c r="J289" s="52" t="s">
        <v>5</v>
      </c>
      <c r="K289" s="48" t="s">
        <v>6</v>
      </c>
      <c r="L289" s="109" t="s">
        <v>21</v>
      </c>
      <c r="M289" s="52" t="s">
        <v>7</v>
      </c>
      <c r="N289" s="53" t="s">
        <v>8</v>
      </c>
      <c r="O289" s="54" t="s">
        <v>9</v>
      </c>
      <c r="P289" s="52" t="s">
        <v>10</v>
      </c>
      <c r="Q289" s="52" t="s">
        <v>11</v>
      </c>
      <c r="R289" s="52" t="s">
        <v>12</v>
      </c>
      <c r="S289" s="52" t="s">
        <v>13</v>
      </c>
      <c r="T289" s="52" t="s">
        <v>14</v>
      </c>
      <c r="U289" s="52" t="s">
        <v>15</v>
      </c>
      <c r="V289" s="48" t="s">
        <v>16</v>
      </c>
    </row>
    <row r="290" spans="2:22" ht="25.5" customHeight="1" outlineLevel="1" x14ac:dyDescent="0.2">
      <c r="B290" s="216" t="s">
        <v>103</v>
      </c>
      <c r="C290" s="68">
        <f>SUBTOTAL(9,C291:C296)</f>
        <v>22232654.710000001</v>
      </c>
      <c r="D290" s="69"/>
      <c r="E290" s="56"/>
      <c r="F290" s="102"/>
      <c r="G290" s="103"/>
      <c r="H290" s="138"/>
      <c r="I290" s="102"/>
      <c r="J290" s="103"/>
      <c r="K290" s="138"/>
      <c r="L290" s="102"/>
      <c r="M290" s="103"/>
      <c r="N290" s="139"/>
      <c r="O290" s="103"/>
      <c r="P290" s="104"/>
      <c r="Q290" s="103"/>
      <c r="R290" s="104"/>
      <c r="S290" s="103"/>
      <c r="T290" s="104"/>
      <c r="U290" s="103"/>
      <c r="V290" s="140"/>
    </row>
    <row r="291" spans="2:22" outlineLevel="2" x14ac:dyDescent="0.2">
      <c r="B291" s="217" t="s">
        <v>103</v>
      </c>
      <c r="C291" s="73">
        <v>1057281.46</v>
      </c>
      <c r="D291" s="69">
        <v>4500</v>
      </c>
      <c r="E291" s="56" t="str">
        <f t="shared" ref="E291:E308" si="33">D291 &amp; E$11</f>
        <v>45000000</v>
      </c>
      <c r="F291" s="100">
        <f t="shared" ref="F291:F308" si="34">IF(G291&gt;0,E291,0)</f>
        <v>0</v>
      </c>
      <c r="G291" s="218">
        <v>0</v>
      </c>
      <c r="H291" s="138">
        <v>0</v>
      </c>
      <c r="I291" s="102">
        <f t="shared" ref="I291:I308" si="35">IF(J291&gt;0,E291,0)</f>
        <v>0</v>
      </c>
      <c r="J291" s="103">
        <v>0</v>
      </c>
      <c r="K291" s="138">
        <v>0</v>
      </c>
      <c r="L291" s="102" t="str">
        <f t="shared" ref="L291:L308" si="36">IF(M291&gt;0,E291,0)</f>
        <v>45000000</v>
      </c>
      <c r="M291" s="103">
        <v>1057281.46</v>
      </c>
      <c r="N291" s="139">
        <v>1</v>
      </c>
      <c r="O291" s="103">
        <v>1057281.46</v>
      </c>
      <c r="P291" s="104">
        <v>1</v>
      </c>
      <c r="Q291" s="103">
        <v>0</v>
      </c>
      <c r="R291" s="104">
        <v>0</v>
      </c>
      <c r="S291" s="103">
        <v>0</v>
      </c>
      <c r="T291" s="104">
        <v>0</v>
      </c>
      <c r="U291" s="103">
        <v>0</v>
      </c>
      <c r="V291" s="140">
        <v>0</v>
      </c>
    </row>
    <row r="292" spans="2:22" outlineLevel="2" x14ac:dyDescent="0.2">
      <c r="B292" s="217" t="s">
        <v>103</v>
      </c>
      <c r="C292" s="73">
        <v>9622664.0600000005</v>
      </c>
      <c r="D292" s="69">
        <v>4523</v>
      </c>
      <c r="E292" s="56" t="str">
        <f t="shared" si="33"/>
        <v>45230000</v>
      </c>
      <c r="F292" s="100">
        <f t="shared" si="34"/>
        <v>0</v>
      </c>
      <c r="G292" s="121">
        <v>0</v>
      </c>
      <c r="H292" s="101">
        <v>0</v>
      </c>
      <c r="I292" s="102">
        <f t="shared" si="35"/>
        <v>0</v>
      </c>
      <c r="J292" s="103">
        <v>0</v>
      </c>
      <c r="K292" s="101">
        <v>0</v>
      </c>
      <c r="L292" s="102" t="str">
        <f t="shared" si="36"/>
        <v>45230000</v>
      </c>
      <c r="M292" s="103">
        <v>9622664.0600000005</v>
      </c>
      <c r="N292" s="122">
        <v>4</v>
      </c>
      <c r="O292" s="103">
        <v>9622664.0600000005</v>
      </c>
      <c r="P292" s="104">
        <v>4</v>
      </c>
      <c r="Q292" s="103">
        <v>0</v>
      </c>
      <c r="R292" s="104">
        <v>0</v>
      </c>
      <c r="S292" s="103">
        <v>0</v>
      </c>
      <c r="T292" s="104">
        <v>0</v>
      </c>
      <c r="U292" s="103">
        <v>0</v>
      </c>
      <c r="V292" s="105">
        <v>0</v>
      </c>
    </row>
    <row r="293" spans="2:22" outlineLevel="2" x14ac:dyDescent="0.2">
      <c r="B293" s="217" t="s">
        <v>103</v>
      </c>
      <c r="C293" s="73">
        <v>339246.51</v>
      </c>
      <c r="D293" s="69">
        <v>6371</v>
      </c>
      <c r="E293" s="56" t="str">
        <f t="shared" si="33"/>
        <v>63710000</v>
      </c>
      <c r="F293" s="100">
        <f t="shared" si="34"/>
        <v>0</v>
      </c>
      <c r="G293" s="121">
        <v>0</v>
      </c>
      <c r="H293" s="101">
        <v>0</v>
      </c>
      <c r="I293" s="102" t="str">
        <f t="shared" si="35"/>
        <v>63710000</v>
      </c>
      <c r="J293" s="103">
        <v>339246.51</v>
      </c>
      <c r="K293" s="101">
        <v>1</v>
      </c>
      <c r="L293" s="102">
        <f t="shared" si="36"/>
        <v>0</v>
      </c>
      <c r="M293" s="103">
        <v>0</v>
      </c>
      <c r="N293" s="122">
        <v>0</v>
      </c>
      <c r="O293" s="103">
        <v>339246.51</v>
      </c>
      <c r="P293" s="104">
        <v>1</v>
      </c>
      <c r="Q293" s="103">
        <v>0</v>
      </c>
      <c r="R293" s="104">
        <v>0</v>
      </c>
      <c r="S293" s="103">
        <v>0</v>
      </c>
      <c r="T293" s="104">
        <v>0</v>
      </c>
      <c r="U293" s="103">
        <v>0</v>
      </c>
      <c r="V293" s="105">
        <v>0</v>
      </c>
    </row>
    <row r="294" spans="2:22" outlineLevel="2" x14ac:dyDescent="0.2">
      <c r="B294" s="217" t="s">
        <v>103</v>
      </c>
      <c r="C294" s="73">
        <v>170285.71</v>
      </c>
      <c r="D294" s="69">
        <v>7100</v>
      </c>
      <c r="E294" s="56" t="str">
        <f t="shared" si="33"/>
        <v>71000000</v>
      </c>
      <c r="F294" s="100">
        <f t="shared" si="34"/>
        <v>0</v>
      </c>
      <c r="G294" s="121">
        <v>0</v>
      </c>
      <c r="H294" s="101">
        <v>0</v>
      </c>
      <c r="I294" s="102" t="str">
        <f t="shared" si="35"/>
        <v>71000000</v>
      </c>
      <c r="J294" s="103">
        <v>170285.71</v>
      </c>
      <c r="K294" s="101">
        <v>1</v>
      </c>
      <c r="L294" s="102">
        <f t="shared" si="36"/>
        <v>0</v>
      </c>
      <c r="M294" s="103">
        <v>0</v>
      </c>
      <c r="N294" s="122">
        <v>0</v>
      </c>
      <c r="O294" s="103">
        <v>170285.71</v>
      </c>
      <c r="P294" s="104">
        <v>1</v>
      </c>
      <c r="Q294" s="103">
        <v>0</v>
      </c>
      <c r="R294" s="104">
        <v>0</v>
      </c>
      <c r="S294" s="103">
        <v>0</v>
      </c>
      <c r="T294" s="104">
        <v>0</v>
      </c>
      <c r="U294" s="103">
        <v>0</v>
      </c>
      <c r="V294" s="105">
        <v>0</v>
      </c>
    </row>
    <row r="295" spans="2:22" outlineLevel="2" x14ac:dyDescent="0.2">
      <c r="B295" s="217" t="s">
        <v>103</v>
      </c>
      <c r="C295" s="73">
        <v>10856945.539999999</v>
      </c>
      <c r="D295" s="69">
        <v>7130</v>
      </c>
      <c r="E295" s="56" t="str">
        <f t="shared" si="33"/>
        <v>71300000</v>
      </c>
      <c r="F295" s="100">
        <f t="shared" si="34"/>
        <v>0</v>
      </c>
      <c r="G295" s="121">
        <v>0</v>
      </c>
      <c r="H295" s="101">
        <v>0</v>
      </c>
      <c r="I295" s="102" t="str">
        <f t="shared" si="35"/>
        <v>71300000</v>
      </c>
      <c r="J295" s="103">
        <v>10856945.539999999</v>
      </c>
      <c r="K295" s="101">
        <v>23</v>
      </c>
      <c r="L295" s="102">
        <f t="shared" si="36"/>
        <v>0</v>
      </c>
      <c r="M295" s="103">
        <v>0</v>
      </c>
      <c r="N295" s="122">
        <v>0</v>
      </c>
      <c r="O295" s="103">
        <v>10856945.539999999</v>
      </c>
      <c r="P295" s="104">
        <v>23</v>
      </c>
      <c r="Q295" s="103">
        <v>0</v>
      </c>
      <c r="R295" s="104">
        <v>0</v>
      </c>
      <c r="S295" s="103">
        <v>0</v>
      </c>
      <c r="T295" s="104">
        <v>0</v>
      </c>
      <c r="U295" s="103">
        <v>0</v>
      </c>
      <c r="V295" s="105">
        <v>0</v>
      </c>
    </row>
    <row r="296" spans="2:22" outlineLevel="2" x14ac:dyDescent="0.2">
      <c r="B296" s="217" t="s">
        <v>103</v>
      </c>
      <c r="C296" s="73">
        <v>186231.43</v>
      </c>
      <c r="D296" s="69">
        <v>7154</v>
      </c>
      <c r="E296" s="56" t="str">
        <f t="shared" si="33"/>
        <v>71540000</v>
      </c>
      <c r="F296" s="100">
        <f t="shared" si="34"/>
        <v>0</v>
      </c>
      <c r="G296" s="121">
        <v>0</v>
      </c>
      <c r="H296" s="101">
        <v>0</v>
      </c>
      <c r="I296" s="102" t="str">
        <f t="shared" si="35"/>
        <v>71540000</v>
      </c>
      <c r="J296" s="117">
        <v>186231.43</v>
      </c>
      <c r="K296" s="101">
        <v>1</v>
      </c>
      <c r="L296" s="102">
        <f t="shared" si="36"/>
        <v>0</v>
      </c>
      <c r="M296" s="103">
        <v>0</v>
      </c>
      <c r="N296" s="122">
        <v>0</v>
      </c>
      <c r="O296" s="103">
        <v>186231.43</v>
      </c>
      <c r="P296" s="104">
        <v>1</v>
      </c>
      <c r="Q296" s="103">
        <v>0</v>
      </c>
      <c r="R296" s="104">
        <v>0</v>
      </c>
      <c r="S296" s="103">
        <v>0</v>
      </c>
      <c r="T296" s="104">
        <v>0</v>
      </c>
      <c r="U296" s="103">
        <v>0</v>
      </c>
      <c r="V296" s="105">
        <v>0</v>
      </c>
    </row>
    <row r="297" spans="2:22" outlineLevel="2" x14ac:dyDescent="0.2">
      <c r="B297" s="219"/>
      <c r="C297" s="185"/>
      <c r="D297" s="74"/>
      <c r="E297" s="154"/>
      <c r="F297" s="202"/>
      <c r="G297" s="110"/>
      <c r="H297" s="111"/>
      <c r="I297" s="203"/>
      <c r="J297" s="220"/>
      <c r="K297" s="111"/>
      <c r="L297" s="203"/>
      <c r="M297" s="112"/>
      <c r="N297" s="113"/>
      <c r="O297" s="112"/>
      <c r="P297" s="114"/>
      <c r="Q297" s="112"/>
      <c r="R297" s="114"/>
      <c r="S297" s="112"/>
      <c r="T297" s="114"/>
      <c r="U297" s="112"/>
      <c r="V297" s="115"/>
    </row>
    <row r="298" spans="2:22" ht="27" customHeight="1" outlineLevel="1" x14ac:dyDescent="0.2">
      <c r="B298" s="216" t="s">
        <v>106</v>
      </c>
      <c r="C298" s="68">
        <f>SUBTOTAL(9,C299:C301)</f>
        <v>3640312.57</v>
      </c>
      <c r="D298" s="69"/>
      <c r="E298" s="56"/>
      <c r="F298" s="100"/>
      <c r="G298" s="121"/>
      <c r="H298" s="101"/>
      <c r="I298" s="102"/>
      <c r="J298" s="103"/>
      <c r="K298" s="101"/>
      <c r="L298" s="102"/>
      <c r="M298" s="103"/>
      <c r="N298" s="122"/>
      <c r="O298" s="103"/>
      <c r="P298" s="104"/>
      <c r="Q298" s="103"/>
      <c r="R298" s="104"/>
      <c r="S298" s="103"/>
      <c r="T298" s="104"/>
      <c r="U298" s="103"/>
      <c r="V298" s="105"/>
    </row>
    <row r="299" spans="2:22" outlineLevel="2" x14ac:dyDescent="0.2">
      <c r="B299" s="217" t="s">
        <v>106</v>
      </c>
      <c r="C299" s="73">
        <v>457142.86</v>
      </c>
      <c r="D299" s="69">
        <v>4800</v>
      </c>
      <c r="E299" s="56" t="str">
        <f t="shared" si="33"/>
        <v>48000000</v>
      </c>
      <c r="F299" s="100">
        <f t="shared" si="34"/>
        <v>0</v>
      </c>
      <c r="G299" s="121">
        <v>0</v>
      </c>
      <c r="H299" s="101">
        <v>0</v>
      </c>
      <c r="I299" s="102" t="str">
        <f t="shared" si="35"/>
        <v>48000000</v>
      </c>
      <c r="J299" s="103">
        <v>457142.86</v>
      </c>
      <c r="K299" s="101">
        <v>1</v>
      </c>
      <c r="L299" s="102">
        <f t="shared" si="36"/>
        <v>0</v>
      </c>
      <c r="M299" s="103">
        <v>0</v>
      </c>
      <c r="N299" s="122">
        <v>0</v>
      </c>
      <c r="O299" s="103">
        <v>457142.86</v>
      </c>
      <c r="P299" s="104">
        <v>1</v>
      </c>
      <c r="Q299" s="103">
        <v>0</v>
      </c>
      <c r="R299" s="104">
        <v>0</v>
      </c>
      <c r="S299" s="103">
        <v>0</v>
      </c>
      <c r="T299" s="104">
        <v>0</v>
      </c>
      <c r="U299" s="103">
        <v>0</v>
      </c>
      <c r="V299" s="105">
        <v>0</v>
      </c>
    </row>
    <row r="300" spans="2:22" outlineLevel="2" x14ac:dyDescent="0.2">
      <c r="B300" s="217" t="s">
        <v>106</v>
      </c>
      <c r="C300" s="73">
        <v>3035629.71</v>
      </c>
      <c r="D300" s="69">
        <v>7100</v>
      </c>
      <c r="E300" s="56" t="str">
        <f t="shared" si="33"/>
        <v>71000000</v>
      </c>
      <c r="F300" s="100">
        <f t="shared" si="34"/>
        <v>0</v>
      </c>
      <c r="G300" s="121">
        <v>0</v>
      </c>
      <c r="H300" s="101">
        <v>0</v>
      </c>
      <c r="I300" s="102" t="str">
        <f t="shared" si="35"/>
        <v>71000000</v>
      </c>
      <c r="J300" s="103">
        <v>3035629.71</v>
      </c>
      <c r="K300" s="101">
        <v>3</v>
      </c>
      <c r="L300" s="102">
        <f t="shared" si="36"/>
        <v>0</v>
      </c>
      <c r="M300" s="103">
        <v>0</v>
      </c>
      <c r="N300" s="122">
        <v>0</v>
      </c>
      <c r="O300" s="103">
        <v>3035629.71</v>
      </c>
      <c r="P300" s="104">
        <v>3</v>
      </c>
      <c r="Q300" s="103">
        <v>0</v>
      </c>
      <c r="R300" s="104">
        <v>0</v>
      </c>
      <c r="S300" s="103">
        <v>0</v>
      </c>
      <c r="T300" s="104">
        <v>0</v>
      </c>
      <c r="U300" s="103">
        <v>0</v>
      </c>
      <c r="V300" s="105">
        <v>0</v>
      </c>
    </row>
    <row r="301" spans="2:22" outlineLevel="2" x14ac:dyDescent="0.2">
      <c r="B301" s="217" t="s">
        <v>106</v>
      </c>
      <c r="C301" s="73">
        <v>147540</v>
      </c>
      <c r="D301" s="69">
        <v>7150</v>
      </c>
      <c r="E301" s="56" t="str">
        <f t="shared" si="33"/>
        <v>71500000</v>
      </c>
      <c r="F301" s="100">
        <f t="shared" si="34"/>
        <v>0</v>
      </c>
      <c r="G301" s="121">
        <v>0</v>
      </c>
      <c r="H301" s="101">
        <v>0</v>
      </c>
      <c r="I301" s="102" t="str">
        <f t="shared" si="35"/>
        <v>71500000</v>
      </c>
      <c r="J301" s="103">
        <v>147540</v>
      </c>
      <c r="K301" s="101">
        <v>1</v>
      </c>
      <c r="L301" s="102">
        <f t="shared" si="36"/>
        <v>0</v>
      </c>
      <c r="M301" s="103">
        <v>0</v>
      </c>
      <c r="N301" s="122">
        <v>0</v>
      </c>
      <c r="O301" s="103">
        <v>147540</v>
      </c>
      <c r="P301" s="104">
        <v>1</v>
      </c>
      <c r="Q301" s="103">
        <v>0</v>
      </c>
      <c r="R301" s="104">
        <v>0</v>
      </c>
      <c r="S301" s="103">
        <v>0</v>
      </c>
      <c r="T301" s="104">
        <v>0</v>
      </c>
      <c r="U301" s="103">
        <v>0</v>
      </c>
      <c r="V301" s="105">
        <v>0</v>
      </c>
    </row>
    <row r="302" spans="2:22" outlineLevel="2" x14ac:dyDescent="0.2">
      <c r="B302" s="219"/>
      <c r="C302" s="185"/>
      <c r="D302" s="74"/>
      <c r="E302" s="154"/>
      <c r="F302" s="202"/>
      <c r="G302" s="110"/>
      <c r="H302" s="111"/>
      <c r="I302" s="203"/>
      <c r="J302" s="112"/>
      <c r="K302" s="111"/>
      <c r="L302" s="203"/>
      <c r="M302" s="112"/>
      <c r="N302" s="113"/>
      <c r="O302" s="112"/>
      <c r="P302" s="114"/>
      <c r="Q302" s="112"/>
      <c r="R302" s="114"/>
      <c r="S302" s="112"/>
      <c r="T302" s="114"/>
      <c r="U302" s="112"/>
      <c r="V302" s="115"/>
    </row>
    <row r="303" spans="2:22" ht="26.25" customHeight="1" outlineLevel="1" x14ac:dyDescent="0.2">
      <c r="B303" s="216" t="s">
        <v>112</v>
      </c>
      <c r="C303" s="68">
        <f>SUBTOTAL(9,C304:C307)</f>
        <v>1862916.58</v>
      </c>
      <c r="D303" s="69"/>
      <c r="E303" s="56"/>
      <c r="F303" s="100"/>
      <c r="G303" s="121"/>
      <c r="H303" s="101"/>
      <c r="I303" s="102"/>
      <c r="J303" s="103"/>
      <c r="K303" s="101"/>
      <c r="L303" s="102"/>
      <c r="M303" s="103"/>
      <c r="N303" s="122"/>
      <c r="O303" s="103"/>
      <c r="P303" s="104"/>
      <c r="Q303" s="103"/>
      <c r="R303" s="104"/>
      <c r="S303" s="103"/>
      <c r="T303" s="104"/>
      <c r="U303" s="103"/>
      <c r="V303" s="105"/>
    </row>
    <row r="304" spans="2:22" outlineLevel="2" x14ac:dyDescent="0.2">
      <c r="B304" s="217" t="s">
        <v>112</v>
      </c>
      <c r="C304" s="73">
        <v>200000</v>
      </c>
      <c r="D304" s="69">
        <v>3020</v>
      </c>
      <c r="E304" s="56" t="str">
        <f t="shared" si="33"/>
        <v>30200000</v>
      </c>
      <c r="F304" s="100">
        <f t="shared" si="34"/>
        <v>0</v>
      </c>
      <c r="G304" s="121">
        <v>0</v>
      </c>
      <c r="H304" s="101">
        <v>0</v>
      </c>
      <c r="I304" s="102" t="str">
        <f t="shared" si="35"/>
        <v>30200000</v>
      </c>
      <c r="J304" s="103">
        <v>200000</v>
      </c>
      <c r="K304" s="101">
        <v>1</v>
      </c>
      <c r="L304" s="102">
        <f t="shared" si="36"/>
        <v>0</v>
      </c>
      <c r="M304" s="103">
        <v>0</v>
      </c>
      <c r="N304" s="122">
        <v>0</v>
      </c>
      <c r="O304" s="103">
        <v>200000</v>
      </c>
      <c r="P304" s="104">
        <v>1</v>
      </c>
      <c r="Q304" s="103">
        <v>0</v>
      </c>
      <c r="R304" s="104">
        <v>0</v>
      </c>
      <c r="S304" s="103">
        <v>0</v>
      </c>
      <c r="T304" s="104">
        <v>0</v>
      </c>
      <c r="U304" s="103">
        <v>0</v>
      </c>
      <c r="V304" s="105">
        <v>0</v>
      </c>
    </row>
    <row r="305" spans="1:22" outlineLevel="2" x14ac:dyDescent="0.2">
      <c r="B305" s="217" t="s">
        <v>112</v>
      </c>
      <c r="C305" s="73">
        <v>553946.29</v>
      </c>
      <c r="D305" s="69">
        <v>4890</v>
      </c>
      <c r="E305" s="56" t="str">
        <f t="shared" si="33"/>
        <v>48900000</v>
      </c>
      <c r="F305" s="100" t="str">
        <f t="shared" si="34"/>
        <v>48900000</v>
      </c>
      <c r="G305" s="121">
        <v>553946.29</v>
      </c>
      <c r="H305" s="101">
        <v>2</v>
      </c>
      <c r="I305" s="102">
        <f t="shared" si="35"/>
        <v>0</v>
      </c>
      <c r="J305" s="103">
        <v>0</v>
      </c>
      <c r="K305" s="101">
        <v>0</v>
      </c>
      <c r="L305" s="102">
        <f t="shared" si="36"/>
        <v>0</v>
      </c>
      <c r="M305" s="103">
        <v>0</v>
      </c>
      <c r="N305" s="122">
        <v>0</v>
      </c>
      <c r="O305" s="103">
        <v>553946.29</v>
      </c>
      <c r="P305" s="104">
        <v>2</v>
      </c>
      <c r="Q305" s="103">
        <v>0</v>
      </c>
      <c r="R305" s="104">
        <v>0</v>
      </c>
      <c r="S305" s="103">
        <v>0</v>
      </c>
      <c r="T305" s="104">
        <v>0</v>
      </c>
      <c r="U305" s="103">
        <v>0</v>
      </c>
      <c r="V305" s="105">
        <v>0</v>
      </c>
    </row>
    <row r="306" spans="1:22" outlineLevel="2" x14ac:dyDescent="0.2">
      <c r="B306" s="217" t="s">
        <v>112</v>
      </c>
      <c r="C306" s="221">
        <v>308275.43</v>
      </c>
      <c r="D306" s="69">
        <v>7220</v>
      </c>
      <c r="E306" s="56" t="str">
        <f t="shared" si="33"/>
        <v>72200000</v>
      </c>
      <c r="F306" s="100">
        <f t="shared" si="34"/>
        <v>0</v>
      </c>
      <c r="G306" s="121">
        <v>0</v>
      </c>
      <c r="H306" s="101">
        <v>0</v>
      </c>
      <c r="I306" s="102" t="str">
        <f t="shared" si="35"/>
        <v>72200000</v>
      </c>
      <c r="J306" s="103">
        <v>308275.43</v>
      </c>
      <c r="K306" s="101">
        <v>1</v>
      </c>
      <c r="L306" s="102">
        <f t="shared" si="36"/>
        <v>0</v>
      </c>
      <c r="M306" s="103">
        <v>0</v>
      </c>
      <c r="N306" s="122">
        <v>0</v>
      </c>
      <c r="O306" s="103">
        <v>308275.43</v>
      </c>
      <c r="P306" s="104">
        <v>1</v>
      </c>
      <c r="Q306" s="103">
        <v>0</v>
      </c>
      <c r="R306" s="104">
        <v>0</v>
      </c>
      <c r="S306" s="103">
        <v>0</v>
      </c>
      <c r="T306" s="104">
        <v>0</v>
      </c>
      <c r="U306" s="103">
        <v>0</v>
      </c>
      <c r="V306" s="105">
        <v>0</v>
      </c>
    </row>
    <row r="307" spans="1:22" outlineLevel="2" x14ac:dyDescent="0.2">
      <c r="B307" s="217" t="s">
        <v>112</v>
      </c>
      <c r="C307" s="73">
        <v>800694.86</v>
      </c>
      <c r="D307" s="69">
        <v>7260</v>
      </c>
      <c r="E307" s="56" t="str">
        <f t="shared" si="33"/>
        <v>72600000</v>
      </c>
      <c r="F307" s="100">
        <f t="shared" si="34"/>
        <v>0</v>
      </c>
      <c r="G307" s="121">
        <v>0</v>
      </c>
      <c r="H307" s="101">
        <v>0</v>
      </c>
      <c r="I307" s="102" t="str">
        <f t="shared" si="35"/>
        <v>72600000</v>
      </c>
      <c r="J307" s="103">
        <v>800694.86</v>
      </c>
      <c r="K307" s="101">
        <v>2</v>
      </c>
      <c r="L307" s="102">
        <f t="shared" si="36"/>
        <v>0</v>
      </c>
      <c r="M307" s="103">
        <v>0</v>
      </c>
      <c r="N307" s="122">
        <v>0</v>
      </c>
      <c r="O307" s="103">
        <v>800694.86</v>
      </c>
      <c r="P307" s="104">
        <v>2</v>
      </c>
      <c r="Q307" s="103">
        <v>0</v>
      </c>
      <c r="R307" s="104">
        <v>0</v>
      </c>
      <c r="S307" s="103">
        <v>0</v>
      </c>
      <c r="T307" s="104">
        <v>0</v>
      </c>
      <c r="U307" s="103">
        <v>0</v>
      </c>
      <c r="V307" s="105">
        <v>0</v>
      </c>
    </row>
    <row r="308" spans="1:22" ht="13.5" thickBot="1" x14ac:dyDescent="0.25">
      <c r="B308" s="99"/>
      <c r="C308" s="75"/>
      <c r="D308" s="76"/>
      <c r="E308" s="56" t="str">
        <f t="shared" si="33"/>
        <v>0000</v>
      </c>
      <c r="F308" s="100">
        <f t="shared" si="34"/>
        <v>0</v>
      </c>
      <c r="G308" s="121"/>
      <c r="H308" s="101"/>
      <c r="I308" s="102">
        <f t="shared" si="35"/>
        <v>0</v>
      </c>
      <c r="J308" s="103"/>
      <c r="K308" s="101"/>
      <c r="L308" s="102">
        <f t="shared" si="36"/>
        <v>0</v>
      </c>
      <c r="M308" s="103"/>
      <c r="N308" s="122"/>
      <c r="O308" s="103"/>
      <c r="P308" s="104"/>
      <c r="Q308" s="103"/>
      <c r="R308" s="104"/>
      <c r="S308" s="103"/>
      <c r="T308" s="104"/>
      <c r="U308" s="103"/>
      <c r="V308" s="105"/>
    </row>
    <row r="309" spans="1:22" ht="18" customHeight="1" thickBot="1" x14ac:dyDescent="0.25">
      <c r="B309" s="59" t="s">
        <v>1</v>
      </c>
      <c r="C309" s="77">
        <f>SUM(C290,C298,C303)</f>
        <v>27735883.859999999</v>
      </c>
      <c r="D309" s="78"/>
      <c r="E309" s="60"/>
      <c r="F309" s="61"/>
      <c r="G309" s="190">
        <f>SUM(G291:G308)</f>
        <v>553946.29</v>
      </c>
      <c r="H309" s="191">
        <f>SUM(H291:H308)</f>
        <v>2</v>
      </c>
      <c r="I309" s="106"/>
      <c r="J309" s="79">
        <f>SUM(J291:J308)</f>
        <v>16501992.049999997</v>
      </c>
      <c r="K309" s="191">
        <f>SUM(K291:K308)</f>
        <v>35</v>
      </c>
      <c r="L309" s="106"/>
      <c r="M309" s="79">
        <f t="shared" ref="M309:V309" si="37">SUM(M291:M308)</f>
        <v>10679945.52</v>
      </c>
      <c r="N309" s="210">
        <f t="shared" si="37"/>
        <v>5</v>
      </c>
      <c r="O309" s="79">
        <f t="shared" si="37"/>
        <v>27735883.859999999</v>
      </c>
      <c r="P309" s="193">
        <f t="shared" si="37"/>
        <v>42</v>
      </c>
      <c r="Q309" s="79">
        <f t="shared" si="37"/>
        <v>0</v>
      </c>
      <c r="R309" s="193">
        <f t="shared" si="37"/>
        <v>0</v>
      </c>
      <c r="S309" s="79">
        <f t="shared" si="37"/>
        <v>0</v>
      </c>
      <c r="T309" s="193">
        <f t="shared" si="37"/>
        <v>0</v>
      </c>
      <c r="U309" s="79">
        <f t="shared" si="37"/>
        <v>0</v>
      </c>
      <c r="V309" s="195">
        <f t="shared" si="37"/>
        <v>0</v>
      </c>
    </row>
    <row r="310" spans="1:22" x14ac:dyDescent="0.2">
      <c r="B310" s="12"/>
      <c r="C310" s="83"/>
      <c r="D310" s="83"/>
      <c r="E310" s="116"/>
      <c r="F310" s="12"/>
      <c r="G310" s="12"/>
      <c r="H310" s="12"/>
      <c r="I310" s="107"/>
      <c r="J310" s="107"/>
      <c r="K310" s="107"/>
      <c r="L310" s="107"/>
      <c r="M310" s="107"/>
      <c r="N310" s="107"/>
      <c r="O310" s="107"/>
      <c r="P310" s="107"/>
      <c r="Q310" s="107"/>
      <c r="R310" s="107"/>
      <c r="S310" s="107"/>
      <c r="T310" s="107"/>
      <c r="U310" s="107"/>
      <c r="V310" s="107"/>
    </row>
    <row r="311" spans="1:22" x14ac:dyDescent="0.2">
      <c r="B311" s="12"/>
      <c r="C311" s="83"/>
      <c r="D311" s="83"/>
      <c r="E311" s="116"/>
      <c r="F311" s="12"/>
      <c r="G311" s="12"/>
      <c r="H311" s="12"/>
      <c r="I311" s="107"/>
      <c r="J311" s="107"/>
      <c r="K311" s="107"/>
      <c r="L311" s="107"/>
      <c r="M311" s="107"/>
      <c r="N311" s="107"/>
      <c r="O311" s="107"/>
      <c r="P311" s="107"/>
      <c r="Q311" s="107"/>
      <c r="R311" s="107"/>
      <c r="S311" s="107"/>
      <c r="T311" s="107"/>
      <c r="U311" s="107"/>
      <c r="V311" s="107"/>
    </row>
    <row r="312" spans="1:22" x14ac:dyDescent="0.2">
      <c r="B312" s="12"/>
      <c r="C312" s="83"/>
      <c r="D312" s="83"/>
      <c r="E312" s="116"/>
      <c r="F312" s="12"/>
      <c r="G312" s="12"/>
      <c r="H312" s="12"/>
      <c r="I312" s="107"/>
      <c r="J312" s="107"/>
      <c r="K312" s="107"/>
      <c r="L312" s="107"/>
      <c r="M312" s="107"/>
      <c r="N312" s="107"/>
      <c r="O312" s="107"/>
      <c r="P312" s="107"/>
      <c r="Q312" s="107"/>
      <c r="R312" s="107"/>
      <c r="S312" s="107"/>
      <c r="T312" s="107"/>
      <c r="U312" s="107"/>
      <c r="V312" s="107"/>
    </row>
    <row r="313" spans="1:22" x14ac:dyDescent="0.2">
      <c r="B313" s="12"/>
      <c r="C313" s="83"/>
      <c r="D313" s="83"/>
      <c r="E313" s="116"/>
      <c r="F313" s="12"/>
      <c r="G313" s="12"/>
      <c r="H313" s="12"/>
      <c r="I313" s="107"/>
      <c r="J313" s="107"/>
      <c r="K313" s="107"/>
      <c r="L313" s="107"/>
      <c r="M313" s="107"/>
      <c r="N313" s="107"/>
      <c r="O313" s="107"/>
      <c r="P313" s="107"/>
      <c r="Q313" s="107"/>
      <c r="R313" s="107"/>
      <c r="S313" s="107"/>
      <c r="T313" s="107"/>
      <c r="U313" s="107"/>
      <c r="V313" s="107"/>
    </row>
    <row r="314" spans="1:22" x14ac:dyDescent="0.2">
      <c r="B314" s="12"/>
      <c r="C314" s="83"/>
      <c r="D314" s="83"/>
      <c r="E314" s="116"/>
      <c r="F314" s="12"/>
      <c r="G314" s="12"/>
      <c r="H314" s="12"/>
      <c r="I314" s="107"/>
      <c r="J314" s="107"/>
      <c r="K314" s="107"/>
      <c r="L314" s="107"/>
      <c r="M314" s="107"/>
      <c r="N314" s="107"/>
      <c r="O314" s="107"/>
      <c r="P314" s="107"/>
      <c r="Q314" s="107"/>
      <c r="R314" s="107"/>
      <c r="S314" s="107"/>
      <c r="T314" s="107"/>
      <c r="U314" s="107"/>
      <c r="V314" s="107"/>
    </row>
    <row r="315" spans="1:22" x14ac:dyDescent="0.2">
      <c r="B315" s="12"/>
      <c r="C315" s="83"/>
      <c r="D315" s="83"/>
      <c r="E315" s="116"/>
      <c r="F315" s="12"/>
      <c r="G315" s="12"/>
      <c r="H315" s="12"/>
      <c r="I315" s="107"/>
      <c r="J315" s="107"/>
      <c r="K315" s="107"/>
      <c r="L315" s="107"/>
      <c r="M315" s="107"/>
      <c r="N315" s="107"/>
      <c r="O315" s="107"/>
      <c r="P315" s="107"/>
      <c r="Q315" s="107"/>
      <c r="R315" s="107"/>
      <c r="S315" s="107"/>
      <c r="T315" s="107"/>
      <c r="U315" s="107"/>
      <c r="V315" s="107"/>
    </row>
    <row r="316" spans="1:22" x14ac:dyDescent="0.2">
      <c r="B316" s="12"/>
      <c r="C316" s="83"/>
      <c r="D316" s="83"/>
      <c r="E316" s="116"/>
      <c r="F316" s="12"/>
      <c r="G316" s="12"/>
      <c r="H316" s="12"/>
      <c r="I316" s="107"/>
      <c r="J316" s="107"/>
      <c r="K316" s="107"/>
      <c r="L316" s="107"/>
      <c r="M316" s="107"/>
      <c r="N316" s="107"/>
      <c r="O316" s="107"/>
      <c r="P316" s="107"/>
      <c r="Q316" s="107"/>
      <c r="R316" s="107"/>
      <c r="S316" s="107"/>
      <c r="T316" s="107"/>
      <c r="U316" s="107"/>
      <c r="V316" s="107"/>
    </row>
    <row r="317" spans="1:22" ht="15" x14ac:dyDescent="0.25">
      <c r="B317" s="12" t="s">
        <v>45</v>
      </c>
      <c r="C317" s="32"/>
      <c r="D317" s="32"/>
      <c r="E317" s="33"/>
      <c r="F317" s="33"/>
      <c r="G317" s="12"/>
      <c r="H317" s="12"/>
      <c r="I317" s="107"/>
      <c r="J317" s="107"/>
      <c r="K317" s="107"/>
      <c r="L317" s="107"/>
      <c r="M317" s="107"/>
      <c r="N317" s="107"/>
      <c r="O317" s="107"/>
      <c r="P317" s="107"/>
      <c r="Q317" s="107"/>
      <c r="R317" s="107"/>
      <c r="S317" s="107"/>
      <c r="T317" s="107"/>
      <c r="U317" s="107"/>
      <c r="V317" s="107"/>
    </row>
    <row r="318" spans="1:22" ht="15.75" x14ac:dyDescent="0.25">
      <c r="B318" s="82" t="s">
        <v>76</v>
      </c>
      <c r="C318" s="12"/>
      <c r="D318" s="12"/>
      <c r="E318" s="12"/>
      <c r="F318" s="12"/>
      <c r="G318" s="12"/>
      <c r="H318" s="12"/>
      <c r="I318" s="107"/>
      <c r="J318" s="107"/>
      <c r="K318" s="107"/>
      <c r="L318" s="107"/>
      <c r="M318" s="107"/>
      <c r="N318" s="107"/>
      <c r="O318" s="107"/>
      <c r="P318" s="107"/>
      <c r="Q318" s="107"/>
      <c r="R318" s="107"/>
      <c r="S318" s="107"/>
      <c r="T318" s="107"/>
      <c r="U318" s="107"/>
      <c r="V318" s="107"/>
    </row>
    <row r="319" spans="1:22" ht="13.5" thickBot="1" x14ac:dyDescent="0.25">
      <c r="B319" s="12"/>
      <c r="C319" s="12"/>
      <c r="D319" s="12"/>
      <c r="E319" s="116"/>
      <c r="F319" s="12"/>
      <c r="G319" s="12"/>
      <c r="H319" s="12"/>
      <c r="I319" s="107"/>
      <c r="J319" s="107"/>
      <c r="K319" s="107"/>
      <c r="L319" s="107"/>
      <c r="M319" s="107"/>
      <c r="N319" s="107"/>
      <c r="O319" s="107"/>
      <c r="P319" s="107"/>
      <c r="Q319" s="107"/>
      <c r="R319" s="107"/>
      <c r="S319" s="107"/>
      <c r="T319" s="107"/>
      <c r="U319" s="107"/>
      <c r="V319" s="107"/>
    </row>
    <row r="320" spans="1:22" s="141" customFormat="1" ht="39" customHeight="1" thickBot="1" x14ac:dyDescent="0.25">
      <c r="A320" s="4"/>
      <c r="B320" s="142"/>
      <c r="C320" s="142"/>
      <c r="D320" s="142"/>
      <c r="E320" s="34"/>
      <c r="F320" s="237" t="s">
        <v>36</v>
      </c>
      <c r="G320" s="238"/>
      <c r="H320" s="239"/>
      <c r="I320" s="240" t="s">
        <v>37</v>
      </c>
      <c r="J320" s="241"/>
      <c r="K320" s="241"/>
      <c r="L320" s="240" t="s">
        <v>38</v>
      </c>
      <c r="M320" s="241"/>
      <c r="N320" s="242"/>
      <c r="O320" s="243" t="s">
        <v>39</v>
      </c>
      <c r="P320" s="244"/>
      <c r="Q320" s="244"/>
      <c r="R320" s="244"/>
      <c r="S320" s="244"/>
      <c r="T320" s="244"/>
      <c r="U320" s="244"/>
      <c r="V320" s="244"/>
    </row>
    <row r="321" spans="1:22" s="46" customFormat="1" ht="54.75" customHeight="1" thickBot="1" x14ac:dyDescent="0.25">
      <c r="A321" s="4"/>
      <c r="B321" s="35" t="s">
        <v>32</v>
      </c>
      <c r="C321" s="196" t="s">
        <v>33</v>
      </c>
      <c r="D321" s="37"/>
      <c r="E321" s="95"/>
      <c r="F321" s="39" t="s">
        <v>34</v>
      </c>
      <c r="G321" s="197" t="s">
        <v>35</v>
      </c>
      <c r="H321" s="198" t="s">
        <v>66</v>
      </c>
      <c r="I321" s="39" t="s">
        <v>34</v>
      </c>
      <c r="J321" s="197" t="s">
        <v>35</v>
      </c>
      <c r="K321" s="198" t="s">
        <v>66</v>
      </c>
      <c r="L321" s="39" t="s">
        <v>34</v>
      </c>
      <c r="M321" s="197" t="s">
        <v>35</v>
      </c>
      <c r="N321" s="211" t="s">
        <v>66</v>
      </c>
      <c r="O321" s="43" t="s">
        <v>17</v>
      </c>
      <c r="P321" s="197" t="s">
        <v>66</v>
      </c>
      <c r="Q321" s="201" t="s">
        <v>18</v>
      </c>
      <c r="R321" s="197" t="s">
        <v>66</v>
      </c>
      <c r="S321" s="201" t="s">
        <v>19</v>
      </c>
      <c r="T321" s="197" t="s">
        <v>66</v>
      </c>
      <c r="U321" s="201" t="s">
        <v>20</v>
      </c>
      <c r="V321" s="198" t="s">
        <v>66</v>
      </c>
    </row>
    <row r="322" spans="1:22" ht="38.25" hidden="1" x14ac:dyDescent="0.2">
      <c r="B322" s="47" t="s">
        <v>0</v>
      </c>
      <c r="C322" s="48" t="s">
        <v>1</v>
      </c>
      <c r="D322" s="49" t="s">
        <v>2</v>
      </c>
      <c r="E322" s="50" t="s">
        <v>29</v>
      </c>
      <c r="F322" s="109" t="s">
        <v>21</v>
      </c>
      <c r="G322" s="67" t="s">
        <v>3</v>
      </c>
      <c r="H322" s="48" t="s">
        <v>4</v>
      </c>
      <c r="I322" s="109" t="s">
        <v>21</v>
      </c>
      <c r="J322" s="52" t="s">
        <v>5</v>
      </c>
      <c r="K322" s="48" t="s">
        <v>6</v>
      </c>
      <c r="L322" s="109" t="s">
        <v>21</v>
      </c>
      <c r="M322" s="52" t="s">
        <v>7</v>
      </c>
      <c r="N322" s="53" t="s">
        <v>8</v>
      </c>
      <c r="O322" s="54" t="s">
        <v>9</v>
      </c>
      <c r="P322" s="52" t="s">
        <v>10</v>
      </c>
      <c r="Q322" s="52" t="s">
        <v>11</v>
      </c>
      <c r="R322" s="52" t="s">
        <v>12</v>
      </c>
      <c r="S322" s="52" t="s">
        <v>13</v>
      </c>
      <c r="T322" s="52" t="s">
        <v>14</v>
      </c>
      <c r="U322" s="52" t="s">
        <v>15</v>
      </c>
      <c r="V322" s="48" t="s">
        <v>16</v>
      </c>
    </row>
    <row r="323" spans="1:22" ht="25.5" customHeight="1" outlineLevel="1" x14ac:dyDescent="0.2">
      <c r="B323" s="55" t="s">
        <v>126</v>
      </c>
      <c r="C323" s="68">
        <f>SUBTOTAL(9,C324:C324)</f>
        <v>194285.71</v>
      </c>
      <c r="D323" s="69"/>
      <c r="E323" s="56"/>
      <c r="F323" s="102"/>
      <c r="G323" s="103"/>
      <c r="H323" s="101"/>
      <c r="I323" s="102"/>
      <c r="J323" s="103"/>
      <c r="K323" s="101"/>
      <c r="L323" s="102"/>
      <c r="M323" s="103"/>
      <c r="N323" s="122"/>
      <c r="O323" s="103"/>
      <c r="P323" s="104"/>
      <c r="Q323" s="103"/>
      <c r="R323" s="104"/>
      <c r="S323" s="103"/>
      <c r="T323" s="104"/>
      <c r="U323" s="103"/>
      <c r="V323" s="105"/>
    </row>
    <row r="324" spans="1:22" outlineLevel="2" x14ac:dyDescent="0.2">
      <c r="B324" s="58" t="s">
        <v>91</v>
      </c>
      <c r="C324" s="73">
        <v>194285.71</v>
      </c>
      <c r="D324" s="69">
        <v>7100</v>
      </c>
      <c r="E324" s="56" t="str">
        <f t="shared" ref="E324:E331" si="38">D324 &amp; E$11</f>
        <v>71000000</v>
      </c>
      <c r="F324" s="100">
        <f t="shared" ref="F324:F331" si="39">IF(G324&gt;0,E324,0)</f>
        <v>0</v>
      </c>
      <c r="G324" s="121">
        <v>0</v>
      </c>
      <c r="H324" s="101">
        <v>0</v>
      </c>
      <c r="I324" s="102" t="str">
        <f t="shared" ref="I324:I331" si="40">IF(J324&gt;0,E324,0)</f>
        <v>71000000</v>
      </c>
      <c r="J324" s="103">
        <v>194285.71</v>
      </c>
      <c r="K324" s="101">
        <v>1</v>
      </c>
      <c r="L324" s="102">
        <f t="shared" ref="L324:L331" si="41">IF(M324&gt;0,E324,0)</f>
        <v>0</v>
      </c>
      <c r="M324" s="103">
        <v>0</v>
      </c>
      <c r="N324" s="122">
        <v>0</v>
      </c>
      <c r="O324" s="103">
        <v>194285.71</v>
      </c>
      <c r="P324" s="104">
        <v>1</v>
      </c>
      <c r="Q324" s="103">
        <v>0</v>
      </c>
      <c r="R324" s="104">
        <v>0</v>
      </c>
      <c r="S324" s="103">
        <v>0</v>
      </c>
      <c r="T324" s="104">
        <v>0</v>
      </c>
      <c r="U324" s="103">
        <v>0</v>
      </c>
      <c r="V324" s="105">
        <v>0</v>
      </c>
    </row>
    <row r="325" spans="1:22" outlineLevel="2" x14ac:dyDescent="0.2">
      <c r="B325" s="170"/>
      <c r="C325" s="185"/>
      <c r="D325" s="74"/>
      <c r="E325" s="154"/>
      <c r="F325" s="202"/>
      <c r="G325" s="110"/>
      <c r="H325" s="111"/>
      <c r="I325" s="203"/>
      <c r="J325" s="112"/>
      <c r="K325" s="111"/>
      <c r="L325" s="203"/>
      <c r="M325" s="112"/>
      <c r="N325" s="113"/>
      <c r="O325" s="112"/>
      <c r="P325" s="114"/>
      <c r="Q325" s="112"/>
      <c r="R325" s="114"/>
      <c r="S325" s="112"/>
      <c r="T325" s="114"/>
      <c r="U325" s="112"/>
      <c r="V325" s="115"/>
    </row>
    <row r="326" spans="1:22" ht="25.5" customHeight="1" outlineLevel="1" x14ac:dyDescent="0.2">
      <c r="B326" s="55" t="s">
        <v>103</v>
      </c>
      <c r="C326" s="68">
        <f>SUBTOTAL(9,C327:C327)</f>
        <v>830523.63</v>
      </c>
      <c r="D326" s="69"/>
      <c r="E326" s="56"/>
      <c r="F326" s="100"/>
      <c r="G326" s="121"/>
      <c r="H326" s="101"/>
      <c r="I326" s="102"/>
      <c r="J326" s="103"/>
      <c r="K326" s="101"/>
      <c r="L326" s="102"/>
      <c r="M326" s="103"/>
      <c r="N326" s="122"/>
      <c r="O326" s="103"/>
      <c r="P326" s="104"/>
      <c r="Q326" s="103"/>
      <c r="R326" s="104"/>
      <c r="S326" s="103"/>
      <c r="T326" s="104"/>
      <c r="U326" s="103"/>
      <c r="V326" s="105"/>
    </row>
    <row r="327" spans="1:22" outlineLevel="2" x14ac:dyDescent="0.2">
      <c r="B327" s="58" t="s">
        <v>103</v>
      </c>
      <c r="C327" s="73">
        <v>830523.63</v>
      </c>
      <c r="D327" s="69">
        <v>4500</v>
      </c>
      <c r="E327" s="56" t="str">
        <f t="shared" si="38"/>
        <v>45000000</v>
      </c>
      <c r="F327" s="100">
        <f t="shared" si="39"/>
        <v>0</v>
      </c>
      <c r="G327" s="121">
        <v>0</v>
      </c>
      <c r="H327" s="101">
        <v>0</v>
      </c>
      <c r="I327" s="102">
        <f t="shared" si="40"/>
        <v>0</v>
      </c>
      <c r="J327" s="103">
        <v>0</v>
      </c>
      <c r="K327" s="101">
        <v>0</v>
      </c>
      <c r="L327" s="102" t="str">
        <f t="shared" si="41"/>
        <v>45000000</v>
      </c>
      <c r="M327" s="103">
        <v>830523.63</v>
      </c>
      <c r="N327" s="122">
        <v>2</v>
      </c>
      <c r="O327" s="103">
        <v>830523.63</v>
      </c>
      <c r="P327" s="104">
        <v>2</v>
      </c>
      <c r="Q327" s="103">
        <v>0</v>
      </c>
      <c r="R327" s="104">
        <v>0</v>
      </c>
      <c r="S327" s="103">
        <v>0</v>
      </c>
      <c r="T327" s="104">
        <v>0</v>
      </c>
      <c r="U327" s="103">
        <v>0</v>
      </c>
      <c r="V327" s="105">
        <v>0</v>
      </c>
    </row>
    <row r="328" spans="1:22" outlineLevel="2" x14ac:dyDescent="0.2">
      <c r="B328" s="170"/>
      <c r="C328" s="185"/>
      <c r="D328" s="74"/>
      <c r="E328" s="154"/>
      <c r="F328" s="202"/>
      <c r="G328" s="110"/>
      <c r="H328" s="206"/>
      <c r="I328" s="203"/>
      <c r="J328" s="112"/>
      <c r="K328" s="206"/>
      <c r="L328" s="203"/>
      <c r="M328" s="112"/>
      <c r="N328" s="207"/>
      <c r="O328" s="112"/>
      <c r="P328" s="208"/>
      <c r="Q328" s="112"/>
      <c r="R328" s="208"/>
      <c r="S328" s="112"/>
      <c r="T328" s="208"/>
      <c r="U328" s="112"/>
      <c r="V328" s="209"/>
    </row>
    <row r="329" spans="1:22" ht="26.25" customHeight="1" outlineLevel="1" x14ac:dyDescent="0.2">
      <c r="B329" s="55" t="s">
        <v>114</v>
      </c>
      <c r="C329" s="68">
        <f>SUBTOTAL(9,C330:C330)</f>
        <v>421354.29</v>
      </c>
      <c r="D329" s="69"/>
      <c r="E329" s="56"/>
      <c r="F329" s="100"/>
      <c r="G329" s="121"/>
      <c r="H329" s="101"/>
      <c r="I329" s="102"/>
      <c r="J329" s="103"/>
      <c r="K329" s="101"/>
      <c r="L329" s="102"/>
      <c r="M329" s="103"/>
      <c r="N329" s="122"/>
      <c r="O329" s="103"/>
      <c r="P329" s="104"/>
      <c r="Q329" s="103"/>
      <c r="R329" s="104"/>
      <c r="S329" s="103"/>
      <c r="T329" s="104"/>
      <c r="U329" s="103"/>
      <c r="V329" s="105"/>
    </row>
    <row r="330" spans="1:22" outlineLevel="2" x14ac:dyDescent="0.2">
      <c r="B330" s="58" t="s">
        <v>114</v>
      </c>
      <c r="C330" s="73">
        <v>421354.29</v>
      </c>
      <c r="D330" s="69">
        <v>4535</v>
      </c>
      <c r="E330" s="56" t="str">
        <f t="shared" si="38"/>
        <v>45350000</v>
      </c>
      <c r="F330" s="100">
        <f t="shared" si="39"/>
        <v>0</v>
      </c>
      <c r="G330" s="121">
        <v>0</v>
      </c>
      <c r="H330" s="101">
        <v>0</v>
      </c>
      <c r="I330" s="102">
        <f t="shared" si="40"/>
        <v>0</v>
      </c>
      <c r="J330" s="103">
        <v>0</v>
      </c>
      <c r="K330" s="101">
        <v>0</v>
      </c>
      <c r="L330" s="102" t="str">
        <f t="shared" si="41"/>
        <v>45350000</v>
      </c>
      <c r="M330" s="103">
        <v>421354.29</v>
      </c>
      <c r="N330" s="122">
        <v>1</v>
      </c>
      <c r="O330" s="103">
        <v>421354.29</v>
      </c>
      <c r="P330" s="104">
        <v>1</v>
      </c>
      <c r="Q330" s="103">
        <v>0</v>
      </c>
      <c r="R330" s="104">
        <v>0</v>
      </c>
      <c r="S330" s="103">
        <v>0</v>
      </c>
      <c r="T330" s="104">
        <v>0</v>
      </c>
      <c r="U330" s="103">
        <v>0</v>
      </c>
      <c r="V330" s="105">
        <v>0</v>
      </c>
    </row>
    <row r="331" spans="1:22" ht="13.5" thickBot="1" x14ac:dyDescent="0.25">
      <c r="B331" s="99"/>
      <c r="C331" s="75"/>
      <c r="D331" s="69"/>
      <c r="E331" s="56" t="str">
        <f t="shared" si="38"/>
        <v>0000</v>
      </c>
      <c r="F331" s="100">
        <f t="shared" si="39"/>
        <v>0</v>
      </c>
      <c r="G331" s="121"/>
      <c r="H331" s="101"/>
      <c r="I331" s="102">
        <f t="shared" si="40"/>
        <v>0</v>
      </c>
      <c r="J331" s="103"/>
      <c r="K331" s="101"/>
      <c r="L331" s="102">
        <f t="shared" si="41"/>
        <v>0</v>
      </c>
      <c r="M331" s="103"/>
      <c r="N331" s="122"/>
      <c r="O331" s="103"/>
      <c r="P331" s="104"/>
      <c r="Q331" s="103"/>
      <c r="R331" s="104"/>
      <c r="S331" s="103"/>
      <c r="T331" s="104"/>
      <c r="U331" s="103"/>
      <c r="V331" s="105"/>
    </row>
    <row r="332" spans="1:22" ht="18" customHeight="1" thickBot="1" x14ac:dyDescent="0.25">
      <c r="B332" s="59" t="s">
        <v>1</v>
      </c>
      <c r="C332" s="77">
        <f>SUM(C323,C326,C329)</f>
        <v>1446163.63</v>
      </c>
      <c r="D332" s="78"/>
      <c r="E332" s="60"/>
      <c r="F332" s="61"/>
      <c r="G332" s="190">
        <f>SUM(G324:G331)</f>
        <v>0</v>
      </c>
      <c r="H332" s="191">
        <f>SUM(H324:H331)</f>
        <v>0</v>
      </c>
      <c r="I332" s="106"/>
      <c r="J332" s="79">
        <f>SUM(J324:J331)</f>
        <v>194285.71</v>
      </c>
      <c r="K332" s="191">
        <f>SUM(K324:K331)</f>
        <v>1</v>
      </c>
      <c r="L332" s="106"/>
      <c r="M332" s="79">
        <f t="shared" ref="M332:V332" si="42">SUM(M324:M331)</f>
        <v>1251877.92</v>
      </c>
      <c r="N332" s="210">
        <f t="shared" si="42"/>
        <v>3</v>
      </c>
      <c r="O332" s="79">
        <f t="shared" si="42"/>
        <v>1446163.63</v>
      </c>
      <c r="P332" s="193">
        <f t="shared" si="42"/>
        <v>4</v>
      </c>
      <c r="Q332" s="79">
        <f t="shared" si="42"/>
        <v>0</v>
      </c>
      <c r="R332" s="193">
        <f t="shared" si="42"/>
        <v>0</v>
      </c>
      <c r="S332" s="79">
        <f t="shared" si="42"/>
        <v>0</v>
      </c>
      <c r="T332" s="193">
        <f t="shared" si="42"/>
        <v>0</v>
      </c>
      <c r="U332" s="79">
        <f t="shared" si="42"/>
        <v>0</v>
      </c>
      <c r="V332" s="195">
        <f t="shared" si="42"/>
        <v>0</v>
      </c>
    </row>
    <row r="333" spans="1:22" x14ac:dyDescent="0.2">
      <c r="B333" s="12"/>
      <c r="C333" s="83"/>
      <c r="D333" s="83"/>
      <c r="E333" s="116"/>
      <c r="F333" s="12"/>
      <c r="G333" s="12"/>
      <c r="H333" s="12"/>
      <c r="I333" s="107"/>
      <c r="J333" s="107"/>
      <c r="K333" s="107"/>
      <c r="L333" s="107"/>
      <c r="M333" s="107"/>
      <c r="N333" s="107"/>
      <c r="O333" s="107"/>
      <c r="P333" s="107"/>
      <c r="Q333" s="107"/>
      <c r="R333" s="107"/>
      <c r="S333" s="107"/>
      <c r="T333" s="107"/>
      <c r="U333" s="107"/>
      <c r="V333" s="107"/>
    </row>
    <row r="334" spans="1:22" x14ac:dyDescent="0.2">
      <c r="B334" s="12"/>
      <c r="C334" s="83"/>
      <c r="D334" s="83"/>
      <c r="E334" s="116"/>
      <c r="F334" s="12"/>
      <c r="G334" s="12"/>
      <c r="H334" s="12"/>
      <c r="I334" s="107"/>
      <c r="J334" s="107"/>
      <c r="K334" s="107"/>
      <c r="L334" s="107"/>
      <c r="M334" s="107"/>
      <c r="N334" s="107"/>
      <c r="O334" s="107"/>
      <c r="P334" s="107"/>
      <c r="Q334" s="107"/>
      <c r="R334" s="107"/>
      <c r="S334" s="107"/>
      <c r="T334" s="107"/>
      <c r="U334" s="107"/>
      <c r="V334" s="107"/>
    </row>
    <row r="335" spans="1:22" x14ac:dyDescent="0.2">
      <c r="B335" s="12"/>
      <c r="C335" s="83"/>
      <c r="D335" s="83"/>
      <c r="E335" s="116"/>
      <c r="F335" s="12"/>
      <c r="G335" s="12"/>
      <c r="H335" s="12"/>
      <c r="I335" s="107"/>
      <c r="J335" s="107"/>
      <c r="K335" s="107"/>
      <c r="L335" s="107"/>
      <c r="M335" s="107"/>
      <c r="N335" s="107"/>
      <c r="O335" s="107"/>
      <c r="P335" s="107"/>
      <c r="Q335" s="107"/>
      <c r="R335" s="107"/>
      <c r="S335" s="107"/>
      <c r="T335" s="107"/>
      <c r="U335" s="107"/>
      <c r="V335" s="107"/>
    </row>
    <row r="336" spans="1:22" x14ac:dyDescent="0.2">
      <c r="B336" s="12"/>
      <c r="C336" s="83"/>
      <c r="D336" s="83"/>
      <c r="E336" s="116"/>
      <c r="F336" s="12"/>
      <c r="G336" s="12"/>
      <c r="H336" s="12"/>
      <c r="I336" s="107"/>
      <c r="J336" s="107"/>
      <c r="K336" s="107"/>
      <c r="L336" s="107"/>
      <c r="M336" s="107"/>
      <c r="N336" s="107"/>
      <c r="O336" s="107"/>
      <c r="P336" s="107"/>
      <c r="Q336" s="107"/>
      <c r="R336" s="107"/>
      <c r="S336" s="107"/>
      <c r="T336" s="107"/>
      <c r="U336" s="107"/>
      <c r="V336" s="107"/>
    </row>
    <row r="337" spans="1:22" ht="15" x14ac:dyDescent="0.25">
      <c r="B337" s="12" t="s">
        <v>45</v>
      </c>
      <c r="C337" s="32"/>
      <c r="D337" s="32"/>
      <c r="E337" s="33"/>
      <c r="F337" s="33"/>
      <c r="G337" s="12"/>
      <c r="H337" s="12"/>
      <c r="I337" s="107"/>
      <c r="J337" s="107"/>
      <c r="K337" s="107"/>
      <c r="L337" s="107"/>
      <c r="M337" s="107"/>
      <c r="N337" s="107"/>
      <c r="O337" s="107"/>
      <c r="P337" s="107"/>
      <c r="Q337" s="107"/>
      <c r="R337" s="107"/>
      <c r="S337" s="107"/>
      <c r="T337" s="107"/>
      <c r="U337" s="107"/>
      <c r="V337" s="107"/>
    </row>
    <row r="338" spans="1:22" ht="15.75" x14ac:dyDescent="0.25">
      <c r="B338" s="82" t="s">
        <v>77</v>
      </c>
      <c r="C338" s="12"/>
      <c r="D338" s="12"/>
      <c r="E338" s="12"/>
      <c r="F338" s="12"/>
      <c r="G338" s="12"/>
      <c r="H338" s="12"/>
      <c r="I338" s="107"/>
      <c r="J338" s="107"/>
      <c r="K338" s="107"/>
      <c r="L338" s="107"/>
      <c r="M338" s="107"/>
      <c r="N338" s="107"/>
      <c r="O338" s="107"/>
      <c r="P338" s="107"/>
      <c r="Q338" s="107"/>
      <c r="R338" s="107"/>
      <c r="S338" s="107"/>
      <c r="T338" s="107"/>
      <c r="U338" s="107"/>
      <c r="V338" s="107"/>
    </row>
    <row r="339" spans="1:22" ht="13.5" thickBot="1" x14ac:dyDescent="0.25">
      <c r="B339" s="12"/>
      <c r="C339" s="12"/>
      <c r="D339" s="12"/>
      <c r="E339" s="116"/>
      <c r="F339" s="12"/>
      <c r="G339" s="12"/>
      <c r="H339" s="12"/>
      <c r="I339" s="107"/>
      <c r="J339" s="107"/>
      <c r="K339" s="107"/>
      <c r="L339" s="107"/>
      <c r="M339" s="107"/>
      <c r="N339" s="107"/>
      <c r="O339" s="107"/>
      <c r="P339" s="107"/>
      <c r="Q339" s="107"/>
      <c r="R339" s="107"/>
      <c r="S339" s="107"/>
      <c r="T339" s="107"/>
      <c r="U339" s="107"/>
      <c r="V339" s="107"/>
    </row>
    <row r="340" spans="1:22" s="141" customFormat="1" ht="39" customHeight="1" thickBot="1" x14ac:dyDescent="0.25">
      <c r="A340" s="4"/>
      <c r="B340" s="142"/>
      <c r="C340" s="142"/>
      <c r="D340" s="142"/>
      <c r="E340" s="34"/>
      <c r="F340" s="237" t="s">
        <v>36</v>
      </c>
      <c r="G340" s="238"/>
      <c r="H340" s="239"/>
      <c r="I340" s="240" t="s">
        <v>37</v>
      </c>
      <c r="J340" s="241"/>
      <c r="K340" s="241"/>
      <c r="L340" s="240" t="s">
        <v>38</v>
      </c>
      <c r="M340" s="241"/>
      <c r="N340" s="242"/>
      <c r="O340" s="243" t="s">
        <v>39</v>
      </c>
      <c r="P340" s="244"/>
      <c r="Q340" s="244"/>
      <c r="R340" s="244"/>
      <c r="S340" s="244"/>
      <c r="T340" s="244"/>
      <c r="U340" s="244"/>
      <c r="V340" s="244"/>
    </row>
    <row r="341" spans="1:22" s="46" customFormat="1" ht="54.75" customHeight="1" thickBot="1" x14ac:dyDescent="0.25">
      <c r="A341" s="4"/>
      <c r="B341" s="35" t="s">
        <v>32</v>
      </c>
      <c r="C341" s="196" t="s">
        <v>33</v>
      </c>
      <c r="D341" s="37"/>
      <c r="E341" s="95"/>
      <c r="F341" s="39" t="s">
        <v>34</v>
      </c>
      <c r="G341" s="197" t="s">
        <v>35</v>
      </c>
      <c r="H341" s="198" t="s">
        <v>66</v>
      </c>
      <c r="I341" s="39" t="s">
        <v>34</v>
      </c>
      <c r="J341" s="197" t="s">
        <v>35</v>
      </c>
      <c r="K341" s="198" t="s">
        <v>66</v>
      </c>
      <c r="L341" s="39" t="s">
        <v>34</v>
      </c>
      <c r="M341" s="197" t="s">
        <v>35</v>
      </c>
      <c r="N341" s="211" t="s">
        <v>66</v>
      </c>
      <c r="O341" s="43" t="s">
        <v>17</v>
      </c>
      <c r="P341" s="197" t="s">
        <v>66</v>
      </c>
      <c r="Q341" s="201" t="s">
        <v>18</v>
      </c>
      <c r="R341" s="197" t="s">
        <v>66</v>
      </c>
      <c r="S341" s="201" t="s">
        <v>19</v>
      </c>
      <c r="T341" s="197" t="s">
        <v>66</v>
      </c>
      <c r="U341" s="201" t="s">
        <v>20</v>
      </c>
      <c r="V341" s="198" t="s">
        <v>66</v>
      </c>
    </row>
    <row r="342" spans="1:22" ht="38.25" hidden="1" x14ac:dyDescent="0.2">
      <c r="B342" s="47" t="s">
        <v>0</v>
      </c>
      <c r="C342" s="48" t="s">
        <v>1</v>
      </c>
      <c r="D342" s="49" t="s">
        <v>2</v>
      </c>
      <c r="E342" s="50" t="s">
        <v>29</v>
      </c>
      <c r="F342" s="109" t="s">
        <v>21</v>
      </c>
      <c r="G342" s="67" t="s">
        <v>3</v>
      </c>
      <c r="H342" s="48" t="s">
        <v>4</v>
      </c>
      <c r="I342" s="109" t="s">
        <v>21</v>
      </c>
      <c r="J342" s="52" t="s">
        <v>5</v>
      </c>
      <c r="K342" s="48" t="s">
        <v>6</v>
      </c>
      <c r="L342" s="109" t="s">
        <v>21</v>
      </c>
      <c r="M342" s="52" t="s">
        <v>7</v>
      </c>
      <c r="N342" s="53" t="s">
        <v>8</v>
      </c>
      <c r="O342" s="54" t="s">
        <v>9</v>
      </c>
      <c r="P342" s="52" t="s">
        <v>10</v>
      </c>
      <c r="Q342" s="52" t="s">
        <v>11</v>
      </c>
      <c r="R342" s="52" t="s">
        <v>12</v>
      </c>
      <c r="S342" s="52" t="s">
        <v>13</v>
      </c>
      <c r="T342" s="52" t="s">
        <v>14</v>
      </c>
      <c r="U342" s="52" t="s">
        <v>15</v>
      </c>
      <c r="V342" s="48" t="s">
        <v>16</v>
      </c>
    </row>
    <row r="343" spans="1:22" ht="13.5" thickBot="1" x14ac:dyDescent="0.25">
      <c r="B343" s="118"/>
      <c r="C343" s="75"/>
      <c r="D343" s="69"/>
      <c r="E343" s="56" t="str">
        <f t="shared" ref="E343" si="43">D343 &amp; E$11</f>
        <v>0000</v>
      </c>
      <c r="F343" s="123">
        <f t="shared" ref="F343" si="44">IF(G343&gt;0,E343,0)</f>
        <v>0</v>
      </c>
      <c r="G343" s="125"/>
      <c r="H343" s="101"/>
      <c r="I343" s="102">
        <f t="shared" ref="I343" si="45">IF(J343&gt;0,E343,0)</f>
        <v>0</v>
      </c>
      <c r="J343" s="103"/>
      <c r="K343" s="101"/>
      <c r="L343" s="102">
        <f t="shared" ref="L343" si="46">IF(M343&gt;0,E343,0)</f>
        <v>0</v>
      </c>
      <c r="M343" s="103"/>
      <c r="N343" s="122"/>
      <c r="O343" s="103"/>
      <c r="P343" s="104"/>
      <c r="Q343" s="103"/>
      <c r="R343" s="104"/>
      <c r="S343" s="103"/>
      <c r="T343" s="104"/>
      <c r="U343" s="103"/>
      <c r="V343" s="105"/>
    </row>
    <row r="344" spans="1:22" ht="18" customHeight="1" thickBot="1" x14ac:dyDescent="0.25">
      <c r="B344" s="59" t="s">
        <v>1</v>
      </c>
      <c r="C344" s="77"/>
      <c r="D344" s="78"/>
      <c r="E344" s="60"/>
      <c r="F344" s="61"/>
      <c r="G344" s="222">
        <f>SUM(G343:G343)</f>
        <v>0</v>
      </c>
      <c r="H344" s="191">
        <f>SUM(H343:H343)</f>
        <v>0</v>
      </c>
      <c r="I344" s="106"/>
      <c r="J344" s="222">
        <f>SUM(J343:J343)</f>
        <v>0</v>
      </c>
      <c r="K344" s="191">
        <f>SUM(K343:K343)</f>
        <v>0</v>
      </c>
      <c r="L344" s="106"/>
      <c r="M344" s="192">
        <f t="shared" ref="M344:V344" si="47">SUM(M343:M343)</f>
        <v>0</v>
      </c>
      <c r="N344" s="210">
        <f t="shared" si="47"/>
        <v>0</v>
      </c>
      <c r="O344" s="194">
        <f t="shared" si="47"/>
        <v>0</v>
      </c>
      <c r="P344" s="193">
        <f t="shared" si="47"/>
        <v>0</v>
      </c>
      <c r="Q344" s="194">
        <f t="shared" si="47"/>
        <v>0</v>
      </c>
      <c r="R344" s="193">
        <f t="shared" si="47"/>
        <v>0</v>
      </c>
      <c r="S344" s="194">
        <f t="shared" si="47"/>
        <v>0</v>
      </c>
      <c r="T344" s="193">
        <f t="shared" si="47"/>
        <v>0</v>
      </c>
      <c r="U344" s="194">
        <f t="shared" si="47"/>
        <v>0</v>
      </c>
      <c r="V344" s="193">
        <f t="shared" si="47"/>
        <v>0</v>
      </c>
    </row>
    <row r="345" spans="1:22" x14ac:dyDescent="0.2">
      <c r="B345" s="12"/>
      <c r="C345" s="83"/>
      <c r="D345" s="83"/>
      <c r="E345" s="116"/>
      <c r="F345" s="12"/>
      <c r="G345" s="12"/>
      <c r="H345" s="12"/>
      <c r="I345" s="107"/>
      <c r="J345" s="107"/>
      <c r="K345" s="107"/>
      <c r="L345" s="107"/>
      <c r="M345" s="107"/>
      <c r="N345" s="107"/>
      <c r="O345" s="107"/>
      <c r="P345" s="107"/>
      <c r="Q345" s="107"/>
      <c r="R345" s="107"/>
      <c r="S345" s="107"/>
      <c r="T345" s="107"/>
      <c r="U345" s="107"/>
      <c r="V345" s="107"/>
    </row>
    <row r="346" spans="1:22" x14ac:dyDescent="0.2">
      <c r="B346" s="12"/>
      <c r="C346" s="83">
        <f>SUM(G345+J345+M345)</f>
        <v>0</v>
      </c>
      <c r="D346" s="83"/>
      <c r="E346" s="116"/>
      <c r="F346" s="12"/>
      <c r="G346" s="12"/>
      <c r="H346" s="12"/>
      <c r="I346" s="107"/>
      <c r="J346" s="107"/>
      <c r="K346" s="107"/>
      <c r="L346" s="107"/>
      <c r="M346" s="107"/>
      <c r="N346" s="107"/>
      <c r="O346" s="107"/>
      <c r="P346" s="107"/>
      <c r="Q346" s="107"/>
      <c r="R346" s="107"/>
      <c r="S346" s="107"/>
      <c r="T346" s="107"/>
      <c r="U346" s="107"/>
      <c r="V346" s="107"/>
    </row>
    <row r="347" spans="1:22" x14ac:dyDescent="0.2">
      <c r="B347" s="12"/>
      <c r="C347" s="83"/>
      <c r="D347" s="83"/>
      <c r="E347" s="116"/>
      <c r="F347" s="12"/>
      <c r="G347" s="12"/>
      <c r="H347" s="12"/>
      <c r="I347" s="107"/>
      <c r="J347" s="107"/>
      <c r="K347" s="107"/>
      <c r="L347" s="107"/>
      <c r="M347" s="107"/>
      <c r="N347" s="107"/>
      <c r="O347" s="107"/>
      <c r="P347" s="107"/>
      <c r="Q347" s="107"/>
      <c r="R347" s="107"/>
      <c r="S347" s="107"/>
      <c r="T347" s="107"/>
      <c r="U347" s="107"/>
      <c r="V347" s="107"/>
    </row>
    <row r="348" spans="1:22" x14ac:dyDescent="0.2">
      <c r="B348" s="12"/>
      <c r="C348" s="83"/>
      <c r="D348" s="83"/>
      <c r="E348" s="116"/>
      <c r="F348" s="12"/>
      <c r="G348" s="12"/>
      <c r="H348" s="12"/>
      <c r="I348" s="107"/>
      <c r="J348" s="107"/>
      <c r="K348" s="107"/>
      <c r="L348" s="107"/>
      <c r="M348" s="107"/>
      <c r="N348" s="107"/>
      <c r="O348" s="107"/>
      <c r="P348" s="107"/>
      <c r="Q348" s="107"/>
      <c r="R348" s="107"/>
      <c r="S348" s="107"/>
      <c r="T348" s="107"/>
      <c r="U348" s="107"/>
      <c r="V348" s="107"/>
    </row>
    <row r="349" spans="1:22" ht="15" x14ac:dyDescent="0.25">
      <c r="B349" s="12" t="s">
        <v>45</v>
      </c>
      <c r="C349" s="32"/>
      <c r="D349" s="32"/>
      <c r="E349" s="33"/>
      <c r="F349" s="33"/>
      <c r="G349" s="12"/>
      <c r="H349" s="12"/>
      <c r="I349" s="107"/>
      <c r="J349" s="107"/>
      <c r="K349" s="107"/>
      <c r="L349" s="107"/>
      <c r="M349" s="107"/>
      <c r="N349" s="107"/>
      <c r="O349" s="107"/>
      <c r="P349" s="107"/>
      <c r="Q349" s="107"/>
      <c r="R349" s="107"/>
      <c r="S349" s="107"/>
      <c r="T349" s="107"/>
      <c r="U349" s="107"/>
      <c r="V349" s="107"/>
    </row>
    <row r="350" spans="1:22" ht="15.75" x14ac:dyDescent="0.25">
      <c r="B350" s="82" t="s">
        <v>78</v>
      </c>
      <c r="C350" s="12"/>
      <c r="D350" s="12"/>
      <c r="E350" s="12"/>
      <c r="F350" s="12"/>
      <c r="G350" s="12"/>
      <c r="H350" s="12"/>
      <c r="I350" s="107"/>
      <c r="J350" s="107"/>
      <c r="K350" s="107"/>
      <c r="L350" s="107"/>
      <c r="M350" s="107"/>
      <c r="N350" s="107"/>
      <c r="O350" s="107"/>
      <c r="P350" s="107"/>
      <c r="Q350" s="107"/>
      <c r="R350" s="107"/>
      <c r="S350" s="107"/>
      <c r="T350" s="107"/>
      <c r="U350" s="107"/>
      <c r="V350" s="107"/>
    </row>
    <row r="351" spans="1:22" ht="13.5" thickBot="1" x14ac:dyDescent="0.25">
      <c r="B351" s="12"/>
      <c r="C351" s="12"/>
      <c r="D351" s="12"/>
      <c r="E351" s="116"/>
      <c r="F351" s="12"/>
      <c r="G351" s="12"/>
      <c r="H351" s="12"/>
      <c r="I351" s="107"/>
      <c r="J351" s="107"/>
      <c r="K351" s="107"/>
      <c r="L351" s="107"/>
      <c r="M351" s="107"/>
      <c r="N351" s="107"/>
      <c r="O351" s="107"/>
      <c r="P351" s="107"/>
      <c r="Q351" s="107"/>
      <c r="R351" s="107"/>
      <c r="S351" s="107"/>
      <c r="T351" s="107"/>
      <c r="U351" s="107"/>
      <c r="V351" s="107"/>
    </row>
    <row r="352" spans="1:22" s="141" customFormat="1" ht="39" customHeight="1" thickBot="1" x14ac:dyDescent="0.25">
      <c r="A352" s="4"/>
      <c r="B352" s="142"/>
      <c r="C352" s="142"/>
      <c r="D352" s="142"/>
      <c r="E352" s="34"/>
      <c r="F352" s="237" t="s">
        <v>36</v>
      </c>
      <c r="G352" s="238"/>
      <c r="H352" s="239"/>
      <c r="I352" s="240" t="s">
        <v>37</v>
      </c>
      <c r="J352" s="241"/>
      <c r="K352" s="241"/>
      <c r="L352" s="240" t="s">
        <v>38</v>
      </c>
      <c r="M352" s="241"/>
      <c r="N352" s="242"/>
      <c r="O352" s="243" t="s">
        <v>39</v>
      </c>
      <c r="P352" s="244"/>
      <c r="Q352" s="244"/>
      <c r="R352" s="244"/>
      <c r="S352" s="244"/>
      <c r="T352" s="244"/>
      <c r="U352" s="244"/>
      <c r="V352" s="244"/>
    </row>
    <row r="353" spans="1:22" s="46" customFormat="1" ht="54.75" customHeight="1" thickBot="1" x14ac:dyDescent="0.25">
      <c r="A353" s="4"/>
      <c r="B353" s="35" t="s">
        <v>32</v>
      </c>
      <c r="C353" s="196" t="s">
        <v>33</v>
      </c>
      <c r="D353" s="37"/>
      <c r="E353" s="95"/>
      <c r="F353" s="39" t="s">
        <v>34</v>
      </c>
      <c r="G353" s="197" t="s">
        <v>35</v>
      </c>
      <c r="H353" s="198" t="s">
        <v>66</v>
      </c>
      <c r="I353" s="39" t="s">
        <v>34</v>
      </c>
      <c r="J353" s="197" t="s">
        <v>35</v>
      </c>
      <c r="K353" s="198" t="s">
        <v>66</v>
      </c>
      <c r="L353" s="39" t="s">
        <v>34</v>
      </c>
      <c r="M353" s="197" t="s">
        <v>35</v>
      </c>
      <c r="N353" s="211" t="s">
        <v>66</v>
      </c>
      <c r="O353" s="43" t="s">
        <v>17</v>
      </c>
      <c r="P353" s="197" t="s">
        <v>66</v>
      </c>
      <c r="Q353" s="201" t="s">
        <v>18</v>
      </c>
      <c r="R353" s="197" t="s">
        <v>66</v>
      </c>
      <c r="S353" s="201" t="s">
        <v>19</v>
      </c>
      <c r="T353" s="197" t="s">
        <v>66</v>
      </c>
      <c r="U353" s="201" t="s">
        <v>20</v>
      </c>
      <c r="V353" s="198" t="s">
        <v>66</v>
      </c>
    </row>
    <row r="354" spans="1:22" ht="38.25" hidden="1" x14ac:dyDescent="0.2">
      <c r="B354" s="47" t="s">
        <v>0</v>
      </c>
      <c r="C354" s="48" t="s">
        <v>1</v>
      </c>
      <c r="D354" s="49" t="s">
        <v>2</v>
      </c>
      <c r="E354" s="50" t="s">
        <v>29</v>
      </c>
      <c r="F354" s="109" t="s">
        <v>21</v>
      </c>
      <c r="G354" s="67" t="s">
        <v>3</v>
      </c>
      <c r="H354" s="48" t="s">
        <v>4</v>
      </c>
      <c r="I354" s="109" t="s">
        <v>21</v>
      </c>
      <c r="J354" s="52" t="s">
        <v>5</v>
      </c>
      <c r="K354" s="48" t="s">
        <v>6</v>
      </c>
      <c r="L354" s="109" t="s">
        <v>21</v>
      </c>
      <c r="M354" s="52" t="s">
        <v>7</v>
      </c>
      <c r="N354" s="53" t="s">
        <v>8</v>
      </c>
      <c r="O354" s="54" t="s">
        <v>9</v>
      </c>
      <c r="P354" s="52" t="s">
        <v>10</v>
      </c>
      <c r="Q354" s="52" t="s">
        <v>11</v>
      </c>
      <c r="R354" s="52" t="s">
        <v>12</v>
      </c>
      <c r="S354" s="52" t="s">
        <v>13</v>
      </c>
      <c r="T354" s="52" t="s">
        <v>14</v>
      </c>
      <c r="U354" s="52" t="s">
        <v>15</v>
      </c>
      <c r="V354" s="48" t="s">
        <v>16</v>
      </c>
    </row>
    <row r="355" spans="1:22" ht="13.5" thickBot="1" x14ac:dyDescent="0.25">
      <c r="B355" s="99"/>
      <c r="C355" s="75"/>
      <c r="D355" s="69"/>
      <c r="E355" s="56" t="str">
        <f t="shared" ref="E355" si="48">D355 &amp; E$11</f>
        <v>0000</v>
      </c>
      <c r="F355" s="100">
        <f t="shared" ref="F355" si="49">IF(G355&gt;0,E355,0)</f>
        <v>0</v>
      </c>
      <c r="G355" s="121"/>
      <c r="H355" s="101"/>
      <c r="I355" s="102">
        <f t="shared" ref="I355" si="50">IF(J355&gt;0,E355,0)</f>
        <v>0</v>
      </c>
      <c r="J355" s="103"/>
      <c r="K355" s="101"/>
      <c r="L355" s="102">
        <f t="shared" ref="L355" si="51">IF(M355&gt;0,E355,0)</f>
        <v>0</v>
      </c>
      <c r="M355" s="103"/>
      <c r="N355" s="122"/>
      <c r="O355" s="103"/>
      <c r="P355" s="104"/>
      <c r="Q355" s="103"/>
      <c r="R355" s="104"/>
      <c r="S355" s="103"/>
      <c r="T355" s="104"/>
      <c r="U355" s="103"/>
      <c r="V355" s="105"/>
    </row>
    <row r="356" spans="1:22" ht="18" customHeight="1" thickBot="1" x14ac:dyDescent="0.25">
      <c r="B356" s="59" t="s">
        <v>1</v>
      </c>
      <c r="C356" s="77"/>
      <c r="D356" s="78"/>
      <c r="E356" s="60"/>
      <c r="F356" s="61"/>
      <c r="G356" s="190">
        <f>SUM(G355:G355)</f>
        <v>0</v>
      </c>
      <c r="H356" s="191">
        <f>SUM(H355:H355)</f>
        <v>0</v>
      </c>
      <c r="I356" s="106"/>
      <c r="J356" s="79">
        <f>SUM(J355:J355)</f>
        <v>0</v>
      </c>
      <c r="K356" s="191">
        <f>SUM(K355:K355)</f>
        <v>0</v>
      </c>
      <c r="L356" s="106"/>
      <c r="M356" s="79">
        <f t="shared" ref="M356:V356" si="52">SUM(M355:M355)</f>
        <v>0</v>
      </c>
      <c r="N356" s="210">
        <f t="shared" si="52"/>
        <v>0</v>
      </c>
      <c r="O356" s="79">
        <f t="shared" si="52"/>
        <v>0</v>
      </c>
      <c r="P356" s="193">
        <f t="shared" si="52"/>
        <v>0</v>
      </c>
      <c r="Q356" s="79">
        <f t="shared" si="52"/>
        <v>0</v>
      </c>
      <c r="R356" s="193">
        <f t="shared" si="52"/>
        <v>0</v>
      </c>
      <c r="S356" s="79">
        <f t="shared" si="52"/>
        <v>0</v>
      </c>
      <c r="T356" s="193">
        <f t="shared" si="52"/>
        <v>0</v>
      </c>
      <c r="U356" s="79">
        <f t="shared" si="52"/>
        <v>0</v>
      </c>
      <c r="V356" s="195">
        <f t="shared" si="52"/>
        <v>0</v>
      </c>
    </row>
    <row r="357" spans="1:22" x14ac:dyDescent="0.2">
      <c r="B357" s="12"/>
      <c r="C357" s="12"/>
      <c r="D357" s="12"/>
      <c r="E357" s="116"/>
      <c r="F357" s="12"/>
      <c r="G357" s="12"/>
      <c r="H357" s="12"/>
      <c r="I357" s="107"/>
      <c r="J357" s="107"/>
      <c r="K357" s="107"/>
      <c r="L357" s="107"/>
      <c r="M357" s="107"/>
      <c r="N357" s="107"/>
      <c r="O357" s="107"/>
      <c r="P357" s="107"/>
      <c r="Q357" s="107"/>
      <c r="R357" s="107"/>
      <c r="S357" s="107"/>
      <c r="T357" s="107"/>
      <c r="U357" s="107"/>
      <c r="V357" s="107"/>
    </row>
    <row r="358" spans="1:22" x14ac:dyDescent="0.2">
      <c r="B358" s="12"/>
      <c r="C358" s="83"/>
      <c r="D358" s="83"/>
      <c r="E358" s="116"/>
      <c r="F358" s="12"/>
      <c r="G358" s="12"/>
      <c r="H358" s="12"/>
      <c r="I358" s="107"/>
      <c r="J358" s="107"/>
      <c r="K358" s="107"/>
      <c r="L358" s="107"/>
      <c r="M358" s="107"/>
      <c r="N358" s="107"/>
      <c r="O358" s="107"/>
      <c r="P358" s="107"/>
      <c r="Q358" s="107"/>
      <c r="R358" s="107"/>
      <c r="S358" s="107"/>
      <c r="T358" s="107"/>
      <c r="U358" s="107"/>
      <c r="V358" s="107"/>
    </row>
    <row r="359" spans="1:22" x14ac:dyDescent="0.2">
      <c r="B359" s="12"/>
      <c r="C359" s="83"/>
      <c r="D359" s="83"/>
      <c r="E359" s="116"/>
      <c r="F359" s="12"/>
      <c r="G359" s="12"/>
      <c r="H359" s="12"/>
      <c r="I359" s="107"/>
      <c r="J359" s="107"/>
      <c r="K359" s="107"/>
      <c r="L359" s="107"/>
      <c r="M359" s="107"/>
      <c r="N359" s="107"/>
      <c r="O359" s="107"/>
      <c r="P359" s="107"/>
      <c r="Q359" s="107"/>
      <c r="R359" s="107"/>
      <c r="S359" s="107"/>
      <c r="T359" s="107"/>
      <c r="U359" s="107"/>
      <c r="V359" s="107"/>
    </row>
    <row r="360" spans="1:22" x14ac:dyDescent="0.2">
      <c r="B360" s="12"/>
      <c r="C360" s="83"/>
      <c r="D360" s="83"/>
      <c r="E360" s="116"/>
      <c r="F360" s="12"/>
      <c r="G360" s="12"/>
      <c r="H360" s="12"/>
      <c r="I360" s="107"/>
      <c r="J360" s="107"/>
      <c r="K360" s="107"/>
      <c r="L360" s="107"/>
      <c r="M360" s="107"/>
      <c r="N360" s="107"/>
      <c r="O360" s="107"/>
      <c r="P360" s="107"/>
      <c r="Q360" s="107"/>
      <c r="R360" s="107"/>
      <c r="S360" s="107"/>
      <c r="T360" s="107"/>
      <c r="U360" s="107"/>
      <c r="V360" s="107"/>
    </row>
    <row r="361" spans="1:22" x14ac:dyDescent="0.2">
      <c r="B361" s="12"/>
      <c r="C361" s="83"/>
      <c r="D361" s="83"/>
      <c r="E361" s="116"/>
      <c r="F361" s="12"/>
      <c r="G361" s="12"/>
      <c r="H361" s="12"/>
      <c r="I361" s="107"/>
      <c r="J361" s="107"/>
      <c r="K361" s="107"/>
      <c r="L361" s="107"/>
      <c r="M361" s="107"/>
      <c r="N361" s="107"/>
      <c r="O361" s="107"/>
      <c r="P361" s="107"/>
      <c r="Q361" s="107"/>
      <c r="R361" s="107"/>
      <c r="S361" s="107"/>
      <c r="T361" s="107"/>
      <c r="U361" s="107"/>
      <c r="V361" s="107"/>
    </row>
    <row r="362" spans="1:22" x14ac:dyDescent="0.2">
      <c r="B362" s="12"/>
      <c r="C362" s="83"/>
      <c r="D362" s="83"/>
      <c r="E362" s="116"/>
      <c r="F362" s="12"/>
      <c r="G362" s="12"/>
      <c r="H362" s="12"/>
      <c r="I362" s="107"/>
      <c r="J362" s="107"/>
      <c r="K362" s="107"/>
      <c r="L362" s="107"/>
      <c r="M362" s="107"/>
      <c r="N362" s="107"/>
      <c r="O362" s="107"/>
      <c r="P362" s="107"/>
      <c r="Q362" s="107"/>
      <c r="R362" s="107"/>
      <c r="S362" s="107"/>
      <c r="T362" s="107"/>
      <c r="U362" s="107"/>
      <c r="V362" s="107"/>
    </row>
    <row r="363" spans="1:22" ht="15" x14ac:dyDescent="0.25">
      <c r="B363" s="12" t="s">
        <v>45</v>
      </c>
      <c r="C363" s="32"/>
      <c r="D363" s="32"/>
      <c r="E363" s="33"/>
      <c r="F363" s="33"/>
      <c r="G363" s="12"/>
      <c r="H363" s="12"/>
      <c r="I363" s="107"/>
      <c r="J363" s="107"/>
      <c r="K363" s="107"/>
      <c r="L363" s="107"/>
      <c r="M363" s="107"/>
      <c r="N363" s="107"/>
      <c r="O363" s="107"/>
      <c r="P363" s="107"/>
      <c r="Q363" s="107"/>
      <c r="R363" s="107"/>
      <c r="S363" s="107"/>
      <c r="T363" s="107"/>
      <c r="U363" s="107"/>
      <c r="V363" s="107"/>
    </row>
    <row r="364" spans="1:22" ht="15.75" x14ac:dyDescent="0.25">
      <c r="B364" s="82" t="s">
        <v>79</v>
      </c>
      <c r="C364" s="12"/>
      <c r="D364" s="12"/>
      <c r="E364" s="12"/>
      <c r="F364" s="12"/>
      <c r="G364" s="12"/>
      <c r="H364" s="12"/>
      <c r="I364" s="107"/>
      <c r="J364" s="107"/>
      <c r="K364" s="107"/>
      <c r="L364" s="107"/>
      <c r="M364" s="107"/>
      <c r="N364" s="107"/>
      <c r="O364" s="107"/>
      <c r="P364" s="107"/>
      <c r="Q364" s="107"/>
      <c r="R364" s="107"/>
      <c r="S364" s="107"/>
      <c r="T364" s="107"/>
      <c r="U364" s="107"/>
      <c r="V364" s="107"/>
    </row>
    <row r="365" spans="1:22" ht="13.5" thickBot="1" x14ac:dyDescent="0.25">
      <c r="B365" s="12"/>
      <c r="C365" s="12"/>
      <c r="D365" s="12"/>
      <c r="E365" s="116"/>
      <c r="F365" s="12"/>
      <c r="G365" s="12"/>
      <c r="H365" s="12"/>
      <c r="I365" s="107"/>
      <c r="J365" s="107"/>
      <c r="K365" s="107"/>
      <c r="L365" s="107"/>
      <c r="M365" s="107"/>
      <c r="N365" s="107"/>
      <c r="O365" s="107"/>
      <c r="P365" s="107"/>
      <c r="Q365" s="107"/>
      <c r="R365" s="107"/>
      <c r="S365" s="107"/>
      <c r="T365" s="107"/>
      <c r="U365" s="107"/>
      <c r="V365" s="107"/>
    </row>
    <row r="366" spans="1:22" s="141" customFormat="1" ht="39" customHeight="1" thickBot="1" x14ac:dyDescent="0.25">
      <c r="A366" s="4"/>
      <c r="B366" s="142"/>
      <c r="C366" s="142"/>
      <c r="D366" s="142"/>
      <c r="E366" s="34"/>
      <c r="F366" s="237" t="s">
        <v>36</v>
      </c>
      <c r="G366" s="238"/>
      <c r="H366" s="239"/>
      <c r="I366" s="240" t="s">
        <v>37</v>
      </c>
      <c r="J366" s="241"/>
      <c r="K366" s="241"/>
      <c r="L366" s="240" t="s">
        <v>38</v>
      </c>
      <c r="M366" s="241"/>
      <c r="N366" s="242"/>
      <c r="O366" s="243" t="s">
        <v>39</v>
      </c>
      <c r="P366" s="244"/>
      <c r="Q366" s="244"/>
      <c r="R366" s="244"/>
      <c r="S366" s="244"/>
      <c r="T366" s="244"/>
      <c r="U366" s="244"/>
      <c r="V366" s="244"/>
    </row>
    <row r="367" spans="1:22" s="46" customFormat="1" ht="54.75" customHeight="1" thickBot="1" x14ac:dyDescent="0.25">
      <c r="A367" s="4"/>
      <c r="B367" s="35" t="s">
        <v>32</v>
      </c>
      <c r="C367" s="196" t="s">
        <v>33</v>
      </c>
      <c r="D367" s="37"/>
      <c r="E367" s="95"/>
      <c r="F367" s="39" t="s">
        <v>34</v>
      </c>
      <c r="G367" s="197" t="s">
        <v>35</v>
      </c>
      <c r="H367" s="198" t="s">
        <v>66</v>
      </c>
      <c r="I367" s="39" t="s">
        <v>34</v>
      </c>
      <c r="J367" s="197" t="s">
        <v>35</v>
      </c>
      <c r="K367" s="198" t="s">
        <v>66</v>
      </c>
      <c r="L367" s="39" t="s">
        <v>34</v>
      </c>
      <c r="M367" s="197" t="s">
        <v>35</v>
      </c>
      <c r="N367" s="211" t="s">
        <v>66</v>
      </c>
      <c r="O367" s="43" t="s">
        <v>17</v>
      </c>
      <c r="P367" s="197" t="s">
        <v>66</v>
      </c>
      <c r="Q367" s="201" t="s">
        <v>18</v>
      </c>
      <c r="R367" s="197" t="s">
        <v>66</v>
      </c>
      <c r="S367" s="201" t="s">
        <v>19</v>
      </c>
      <c r="T367" s="197" t="s">
        <v>66</v>
      </c>
      <c r="U367" s="201" t="s">
        <v>20</v>
      </c>
      <c r="V367" s="198" t="s">
        <v>66</v>
      </c>
    </row>
    <row r="368" spans="1:22" ht="38.25" hidden="1" x14ac:dyDescent="0.2">
      <c r="B368" s="47" t="s">
        <v>0</v>
      </c>
      <c r="C368" s="48" t="s">
        <v>1</v>
      </c>
      <c r="D368" s="49" t="s">
        <v>2</v>
      </c>
      <c r="E368" s="50" t="s">
        <v>29</v>
      </c>
      <c r="F368" s="109" t="s">
        <v>21</v>
      </c>
      <c r="G368" s="67" t="s">
        <v>3</v>
      </c>
      <c r="H368" s="48" t="s">
        <v>4</v>
      </c>
      <c r="I368" s="109" t="s">
        <v>21</v>
      </c>
      <c r="J368" s="52" t="s">
        <v>5</v>
      </c>
      <c r="K368" s="48" t="s">
        <v>6</v>
      </c>
      <c r="L368" s="109" t="s">
        <v>21</v>
      </c>
      <c r="M368" s="52" t="s">
        <v>7</v>
      </c>
      <c r="N368" s="53" t="s">
        <v>8</v>
      </c>
      <c r="O368" s="54" t="s">
        <v>9</v>
      </c>
      <c r="P368" s="52" t="s">
        <v>10</v>
      </c>
      <c r="Q368" s="52" t="s">
        <v>11</v>
      </c>
      <c r="R368" s="52" t="s">
        <v>12</v>
      </c>
      <c r="S368" s="52" t="s">
        <v>13</v>
      </c>
      <c r="T368" s="52" t="s">
        <v>14</v>
      </c>
      <c r="U368" s="52" t="s">
        <v>15</v>
      </c>
      <c r="V368" s="48" t="s">
        <v>16</v>
      </c>
    </row>
    <row r="369" spans="2:22" ht="13.5" thickBot="1" x14ac:dyDescent="0.25">
      <c r="B369" s="118"/>
      <c r="C369" s="75"/>
      <c r="D369" s="69"/>
      <c r="E369" s="56" t="str">
        <f t="shared" ref="E369" si="53">D369 &amp; E$11</f>
        <v>0000</v>
      </c>
      <c r="F369" s="100">
        <f t="shared" ref="F369" si="54">IF(G369&gt;0,E369,0)</f>
        <v>0</v>
      </c>
      <c r="G369" s="121"/>
      <c r="H369" s="101"/>
      <c r="I369" s="102">
        <f t="shared" ref="I369" si="55">IF(J369&gt;0,E369,0)</f>
        <v>0</v>
      </c>
      <c r="J369" s="103"/>
      <c r="K369" s="101"/>
      <c r="L369" s="102">
        <f t="shared" ref="L369" si="56">IF(M369&gt;0,E369,0)</f>
        <v>0</v>
      </c>
      <c r="M369" s="103"/>
      <c r="N369" s="122"/>
      <c r="O369" s="103"/>
      <c r="P369" s="104"/>
      <c r="Q369" s="103"/>
      <c r="R369" s="104"/>
      <c r="S369" s="103"/>
      <c r="T369" s="104"/>
      <c r="U369" s="103"/>
      <c r="V369" s="105"/>
    </row>
    <row r="370" spans="2:22" ht="18" customHeight="1" thickBot="1" x14ac:dyDescent="0.25">
      <c r="B370" s="59" t="s">
        <v>1</v>
      </c>
      <c r="C370" s="77"/>
      <c r="D370" s="78"/>
      <c r="E370" s="60"/>
      <c r="F370" s="61"/>
      <c r="G370" s="193">
        <f>SUM(G369:G369)</f>
        <v>0</v>
      </c>
      <c r="H370" s="191">
        <f>SUM(H369:H369)</f>
        <v>0</v>
      </c>
      <c r="I370" s="106"/>
      <c r="J370" s="193">
        <f>SUM(J369:J369)</f>
        <v>0</v>
      </c>
      <c r="K370" s="191">
        <f>SUM(K369:K369)</f>
        <v>0</v>
      </c>
      <c r="L370" s="106"/>
      <c r="M370" s="194">
        <f>SUM(M369:M369)</f>
        <v>0</v>
      </c>
      <c r="N370" s="210">
        <f>SUM(N369:N369)</f>
        <v>0</v>
      </c>
      <c r="O370" s="84"/>
      <c r="P370" s="193">
        <f t="shared" ref="P370:V370" si="57">SUM(P369:P369)</f>
        <v>0</v>
      </c>
      <c r="Q370" s="193">
        <f t="shared" si="57"/>
        <v>0</v>
      </c>
      <c r="R370" s="193">
        <f t="shared" si="57"/>
        <v>0</v>
      </c>
      <c r="S370" s="193">
        <f t="shared" si="57"/>
        <v>0</v>
      </c>
      <c r="T370" s="193">
        <f t="shared" si="57"/>
        <v>0</v>
      </c>
      <c r="U370" s="223">
        <f t="shared" si="57"/>
        <v>0</v>
      </c>
      <c r="V370" s="195">
        <f t="shared" si="57"/>
        <v>0</v>
      </c>
    </row>
    <row r="371" spans="2:22" x14ac:dyDescent="0.2">
      <c r="B371" s="12"/>
      <c r="C371" s="83"/>
      <c r="D371" s="83"/>
      <c r="E371" s="116"/>
      <c r="F371" s="12"/>
      <c r="G371" s="12"/>
      <c r="H371" s="12"/>
      <c r="I371" s="107"/>
      <c r="J371" s="107"/>
      <c r="K371" s="107"/>
      <c r="L371" s="107"/>
      <c r="M371" s="107"/>
      <c r="N371" s="107"/>
      <c r="O371" s="107"/>
      <c r="P371" s="107"/>
      <c r="Q371" s="107"/>
      <c r="R371" s="107"/>
      <c r="S371" s="107"/>
      <c r="T371" s="107"/>
      <c r="U371" s="107"/>
      <c r="V371" s="107"/>
    </row>
    <row r="372" spans="2:22" x14ac:dyDescent="0.2">
      <c r="B372" s="12"/>
      <c r="C372" s="83"/>
      <c r="D372" s="83"/>
      <c r="E372" s="116"/>
      <c r="F372" s="12"/>
      <c r="G372" s="12"/>
      <c r="H372" s="12"/>
      <c r="I372" s="107"/>
      <c r="J372" s="107"/>
      <c r="K372" s="107"/>
      <c r="L372" s="107"/>
      <c r="M372" s="107"/>
      <c r="N372" s="107"/>
      <c r="O372" s="107"/>
      <c r="P372" s="107"/>
      <c r="Q372" s="107"/>
      <c r="R372" s="107"/>
      <c r="S372" s="107"/>
      <c r="T372" s="107"/>
      <c r="U372" s="107"/>
      <c r="V372" s="107"/>
    </row>
    <row r="373" spans="2:22" x14ac:dyDescent="0.2">
      <c r="B373" s="12"/>
      <c r="C373" s="83"/>
      <c r="D373" s="83"/>
      <c r="E373" s="116"/>
      <c r="F373" s="12"/>
      <c r="G373" s="12"/>
      <c r="H373" s="12"/>
      <c r="I373" s="107"/>
      <c r="J373" s="107"/>
      <c r="K373" s="107"/>
      <c r="L373" s="107"/>
      <c r="M373" s="107"/>
      <c r="N373" s="107"/>
      <c r="O373" s="107"/>
      <c r="P373" s="107"/>
      <c r="Q373" s="107"/>
      <c r="R373" s="107"/>
      <c r="S373" s="107"/>
      <c r="T373" s="107"/>
      <c r="U373" s="107"/>
      <c r="V373" s="107"/>
    </row>
    <row r="374" spans="2:22" x14ac:dyDescent="0.2">
      <c r="B374" s="12"/>
      <c r="C374" s="83"/>
      <c r="D374" s="83"/>
      <c r="E374" s="116"/>
      <c r="F374" s="12"/>
      <c r="G374" s="12"/>
      <c r="H374" s="12"/>
      <c r="I374" s="107"/>
      <c r="J374" s="107"/>
      <c r="K374" s="107"/>
      <c r="L374" s="107"/>
      <c r="M374" s="107"/>
      <c r="N374" s="107"/>
      <c r="O374" s="107"/>
      <c r="P374" s="107"/>
      <c r="Q374" s="107"/>
      <c r="R374" s="107"/>
      <c r="S374" s="107"/>
      <c r="T374" s="107"/>
      <c r="U374" s="107"/>
      <c r="V374" s="107"/>
    </row>
    <row r="375" spans="2:22" x14ac:dyDescent="0.2">
      <c r="C375" s="80"/>
      <c r="D375" s="80"/>
    </row>
    <row r="378" spans="2:22" ht="15.75" x14ac:dyDescent="0.25">
      <c r="B378" s="85" t="s">
        <v>80</v>
      </c>
      <c r="P378" s="4"/>
      <c r="Q378" s="4"/>
      <c r="R378" s="4"/>
      <c r="S378" s="4"/>
      <c r="T378" s="4"/>
      <c r="U378" s="4"/>
      <c r="V378" s="4"/>
    </row>
    <row r="379" spans="2:22" ht="9.75" customHeight="1" x14ac:dyDescent="0.25">
      <c r="B379" s="85"/>
      <c r="P379" s="4"/>
      <c r="Q379" s="4"/>
      <c r="R379" s="4"/>
      <c r="S379" s="4"/>
      <c r="T379" s="4"/>
      <c r="U379" s="4"/>
      <c r="V379" s="4"/>
    </row>
    <row r="380" spans="2:22" x14ac:dyDescent="0.2">
      <c r="B380" s="4" t="s">
        <v>45</v>
      </c>
      <c r="P380" s="4"/>
      <c r="Q380" s="4"/>
      <c r="R380" s="4"/>
      <c r="S380" s="4"/>
      <c r="T380" s="4"/>
      <c r="U380" s="4"/>
      <c r="V380" s="4"/>
    </row>
    <row r="381" spans="2:22" ht="13.5" thickBot="1" x14ac:dyDescent="0.25">
      <c r="P381" s="4"/>
      <c r="Q381" s="4"/>
      <c r="R381" s="4"/>
      <c r="S381" s="4"/>
      <c r="T381" s="4"/>
      <c r="U381" s="4"/>
      <c r="V381" s="4"/>
    </row>
    <row r="382" spans="2:22" ht="30" customHeight="1" thickBot="1" x14ac:dyDescent="0.25">
      <c r="B382" s="131" t="s">
        <v>58</v>
      </c>
      <c r="C382" s="86" t="s">
        <v>53</v>
      </c>
      <c r="F382" s="245" t="s">
        <v>55</v>
      </c>
      <c r="G382" s="246"/>
      <c r="H382" s="247"/>
      <c r="I382" s="245" t="s">
        <v>56</v>
      </c>
      <c r="J382" s="246"/>
      <c r="K382" s="247"/>
      <c r="L382" s="245" t="s">
        <v>57</v>
      </c>
      <c r="M382" s="246"/>
      <c r="N382" s="247"/>
      <c r="P382" s="4"/>
      <c r="Q382" s="4"/>
      <c r="R382" s="4"/>
      <c r="S382" s="4"/>
      <c r="T382" s="4"/>
      <c r="U382" s="4"/>
      <c r="V382" s="4"/>
    </row>
    <row r="383" spans="2:22" ht="56.25" customHeight="1" thickBot="1" x14ac:dyDescent="0.25">
      <c r="B383" s="6"/>
      <c r="C383" s="130" t="s">
        <v>1</v>
      </c>
      <c r="D383" s="224" t="s">
        <v>127</v>
      </c>
      <c r="F383" s="248" t="s">
        <v>40</v>
      </c>
      <c r="G383" s="249"/>
      <c r="H383" s="225" t="s">
        <v>52</v>
      </c>
      <c r="I383" s="248" t="s">
        <v>40</v>
      </c>
      <c r="J383" s="249"/>
      <c r="K383" s="225" t="s">
        <v>52</v>
      </c>
      <c r="L383" s="248" t="s">
        <v>40</v>
      </c>
      <c r="M383" s="249"/>
      <c r="N383" s="225" t="s">
        <v>52</v>
      </c>
      <c r="P383" s="4"/>
      <c r="Q383" s="4"/>
      <c r="R383" s="4"/>
      <c r="S383" s="4"/>
      <c r="T383" s="4"/>
      <c r="U383" s="4"/>
      <c r="V383" s="4"/>
    </row>
    <row r="384" spans="2:22" x14ac:dyDescent="0.2">
      <c r="B384" s="7" t="s">
        <v>54</v>
      </c>
      <c r="C384" s="226">
        <f>SUM(C24)</f>
        <v>3653796.65</v>
      </c>
      <c r="D384" s="182">
        <f>SUM(R24,P24)</f>
        <v>5</v>
      </c>
      <c r="E384" s="2">
        <f t="shared" ref="E384:E393" si="58">SUM(H384,K384,N384)</f>
        <v>5</v>
      </c>
      <c r="F384" s="250">
        <f>SUM(G24)</f>
        <v>968933.1399999999</v>
      </c>
      <c r="G384" s="251"/>
      <c r="H384" s="87">
        <f>SUM(H24)</f>
        <v>2</v>
      </c>
      <c r="I384" s="252">
        <f>SUM(J24)</f>
        <v>1037281.45</v>
      </c>
      <c r="J384" s="253"/>
      <c r="K384" s="87">
        <f>SUM(K24)</f>
        <v>2</v>
      </c>
      <c r="L384" s="254">
        <f>SUM(M24)</f>
        <v>1647582.06</v>
      </c>
      <c r="M384" s="255"/>
      <c r="N384" s="87">
        <f>SUM(N24)</f>
        <v>1</v>
      </c>
      <c r="O384" s="5"/>
      <c r="P384" s="4"/>
      <c r="Q384" s="4"/>
      <c r="R384" s="4"/>
      <c r="S384" s="4"/>
      <c r="T384" s="4"/>
      <c r="U384" s="4"/>
      <c r="V384" s="4"/>
    </row>
    <row r="385" spans="2:22" x14ac:dyDescent="0.2">
      <c r="B385" s="7" t="s">
        <v>23</v>
      </c>
      <c r="C385" s="226">
        <f>SUM(C159)</f>
        <v>148654593.34000003</v>
      </c>
      <c r="D385" s="4">
        <f>SUM(P159,R159,T159,V159)</f>
        <v>165</v>
      </c>
      <c r="E385" s="2">
        <f t="shared" si="58"/>
        <v>165</v>
      </c>
      <c r="F385" s="256">
        <f>SUM(G159)</f>
        <v>37926933.039999992</v>
      </c>
      <c r="G385" s="257"/>
      <c r="H385" s="87">
        <f>SUM(H159)</f>
        <v>64</v>
      </c>
      <c r="I385" s="258">
        <f>SUM(J159)</f>
        <v>109376497.91</v>
      </c>
      <c r="J385" s="259"/>
      <c r="K385" s="87">
        <f>SUM(K159)</f>
        <v>98</v>
      </c>
      <c r="L385" s="260">
        <f>SUM(M159)</f>
        <v>1351162.39</v>
      </c>
      <c r="M385" s="261"/>
      <c r="N385" s="87">
        <f>SUM(N159)</f>
        <v>3</v>
      </c>
      <c r="O385" s="5"/>
      <c r="P385" s="4"/>
      <c r="Q385" s="4"/>
      <c r="R385" s="4"/>
      <c r="S385" s="4"/>
      <c r="T385" s="4"/>
      <c r="U385" s="4"/>
      <c r="V385" s="4"/>
    </row>
    <row r="386" spans="2:22" x14ac:dyDescent="0.2">
      <c r="B386" s="7" t="s">
        <v>24</v>
      </c>
      <c r="C386" s="226">
        <f>SUM(C187)</f>
        <v>8039660.6999999993</v>
      </c>
      <c r="D386" s="182">
        <f>SUM(P187,R187,T187,V187)</f>
        <v>8</v>
      </c>
      <c r="E386" s="2">
        <f t="shared" si="58"/>
        <v>8</v>
      </c>
      <c r="F386" s="256">
        <f>SUM(G187)</f>
        <v>2144239.1</v>
      </c>
      <c r="G386" s="257"/>
      <c r="H386" s="87">
        <f>SUM(H187)</f>
        <v>4</v>
      </c>
      <c r="I386" s="258">
        <f>SUM(J187)</f>
        <v>5578603.2300000004</v>
      </c>
      <c r="J386" s="259"/>
      <c r="K386" s="87">
        <f>SUM(K187)</f>
        <v>2</v>
      </c>
      <c r="L386" s="260">
        <f>SUM(M187)</f>
        <v>316818.37</v>
      </c>
      <c r="M386" s="261"/>
      <c r="N386" s="87">
        <f>SUM(N187)</f>
        <v>2</v>
      </c>
      <c r="O386" s="5"/>
      <c r="P386" s="4"/>
      <c r="Q386" s="4"/>
      <c r="R386" s="4"/>
      <c r="S386" s="4"/>
      <c r="T386" s="4"/>
      <c r="U386" s="4"/>
      <c r="V386" s="4"/>
    </row>
    <row r="387" spans="2:22" x14ac:dyDescent="0.2">
      <c r="B387" s="7" t="s">
        <v>25</v>
      </c>
      <c r="C387" s="226">
        <f>SUM(C256)</f>
        <v>91460807.280000001</v>
      </c>
      <c r="D387" s="4">
        <f>SUM(P256,R256,T256)</f>
        <v>63</v>
      </c>
      <c r="E387" s="2">
        <f t="shared" si="58"/>
        <v>63</v>
      </c>
      <c r="F387" s="256">
        <f>SUM(G256)</f>
        <v>40446301.270000003</v>
      </c>
      <c r="G387" s="257"/>
      <c r="H387" s="87">
        <f>SUM(H256)</f>
        <v>19</v>
      </c>
      <c r="I387" s="258">
        <f>SUM(J256)</f>
        <v>45454579.75</v>
      </c>
      <c r="J387" s="259"/>
      <c r="K387" s="87">
        <f>SUM(K256)</f>
        <v>35</v>
      </c>
      <c r="L387" s="260">
        <f>SUM(M256)</f>
        <v>5559926.2599999998</v>
      </c>
      <c r="M387" s="261"/>
      <c r="N387" s="87">
        <f>SUM(N256)</f>
        <v>9</v>
      </c>
      <c r="O387" s="5"/>
      <c r="P387" s="4"/>
      <c r="Q387" s="4"/>
      <c r="R387" s="4"/>
      <c r="S387" s="4"/>
      <c r="T387" s="4"/>
      <c r="U387" s="4"/>
      <c r="V387" s="4"/>
    </row>
    <row r="388" spans="2:22" x14ac:dyDescent="0.2">
      <c r="B388" s="7" t="s">
        <v>26</v>
      </c>
      <c r="C388" s="226">
        <f>SUM(C279)</f>
        <v>3902508</v>
      </c>
      <c r="D388" s="4">
        <f>SUM(P279,R279,T279,V279)</f>
        <v>6</v>
      </c>
      <c r="E388" s="2">
        <f t="shared" si="58"/>
        <v>6</v>
      </c>
      <c r="F388" s="256">
        <f>SUM(G279)</f>
        <v>3399392</v>
      </c>
      <c r="G388" s="257"/>
      <c r="H388" s="87">
        <f>SUM(H279)</f>
        <v>4</v>
      </c>
      <c r="I388" s="258">
        <f>SUM(J279)</f>
        <v>503116</v>
      </c>
      <c r="J388" s="259"/>
      <c r="K388" s="87">
        <f>SUM(K279)</f>
        <v>2</v>
      </c>
      <c r="L388" s="260">
        <f>SUM(M279)</f>
        <v>0</v>
      </c>
      <c r="M388" s="261"/>
      <c r="N388" s="227" t="s">
        <v>128</v>
      </c>
      <c r="O388" s="5"/>
      <c r="P388" s="4"/>
      <c r="Q388" s="4"/>
      <c r="R388" s="4"/>
      <c r="S388" s="4"/>
      <c r="T388" s="4"/>
      <c r="U388" s="4"/>
      <c r="V388" s="4"/>
    </row>
    <row r="389" spans="2:22" x14ac:dyDescent="0.2">
      <c r="B389" s="8" t="s">
        <v>30</v>
      </c>
      <c r="C389" s="226">
        <f>SUM(C309)</f>
        <v>27735883.859999999</v>
      </c>
      <c r="D389" s="4">
        <f>SUM(P309,R309,T309,V309)</f>
        <v>42</v>
      </c>
      <c r="E389" s="2">
        <f t="shared" si="58"/>
        <v>42</v>
      </c>
      <c r="F389" s="256">
        <f>SUM(G309)</f>
        <v>553946.29</v>
      </c>
      <c r="G389" s="257"/>
      <c r="H389" s="87">
        <f>SUM(H309)</f>
        <v>2</v>
      </c>
      <c r="I389" s="258">
        <f>SUM(J309)</f>
        <v>16501992.049999997</v>
      </c>
      <c r="J389" s="259"/>
      <c r="K389" s="87">
        <f>SUM(K309)</f>
        <v>35</v>
      </c>
      <c r="L389" s="260">
        <f>SUM(M309)</f>
        <v>10679945.52</v>
      </c>
      <c r="M389" s="261"/>
      <c r="N389" s="87">
        <f>SUM(N309)</f>
        <v>5</v>
      </c>
      <c r="O389" s="5"/>
      <c r="P389" s="4"/>
      <c r="Q389" s="4"/>
      <c r="R389" s="4"/>
      <c r="S389" s="4"/>
      <c r="T389" s="4"/>
      <c r="U389" s="4"/>
      <c r="V389" s="4"/>
    </row>
    <row r="390" spans="2:22" x14ac:dyDescent="0.2">
      <c r="B390" s="7" t="s">
        <v>27</v>
      </c>
      <c r="C390" s="226">
        <f>SUM(C332)</f>
        <v>1446163.63</v>
      </c>
      <c r="D390" s="4">
        <f>SUM(P332,R332,T332,V332)</f>
        <v>4</v>
      </c>
      <c r="E390" s="2">
        <f t="shared" si="58"/>
        <v>4</v>
      </c>
      <c r="F390" s="262" t="s">
        <v>128</v>
      </c>
      <c r="G390" s="263"/>
      <c r="H390" s="227" t="s">
        <v>128</v>
      </c>
      <c r="I390" s="258">
        <f>SUM(J332)</f>
        <v>194285.71</v>
      </c>
      <c r="J390" s="259"/>
      <c r="K390" s="87">
        <f>SUM(K332)</f>
        <v>1</v>
      </c>
      <c r="L390" s="260">
        <f>SUM(M332)</f>
        <v>1251877.92</v>
      </c>
      <c r="M390" s="261"/>
      <c r="N390" s="87">
        <f>SUM(N332)</f>
        <v>3</v>
      </c>
      <c r="O390" s="5"/>
      <c r="P390" s="4"/>
      <c r="Q390" s="4"/>
      <c r="R390" s="4"/>
      <c r="S390" s="4"/>
      <c r="T390" s="4"/>
      <c r="U390" s="4"/>
      <c r="V390" s="4"/>
    </row>
    <row r="391" spans="2:22" x14ac:dyDescent="0.2">
      <c r="B391" s="8" t="s">
        <v>41</v>
      </c>
      <c r="C391" s="228" t="s">
        <v>128</v>
      </c>
      <c r="D391" s="4">
        <f>SUM(P344,R344,T344,V344)</f>
        <v>0</v>
      </c>
      <c r="E391" s="229">
        <f t="shared" si="58"/>
        <v>0</v>
      </c>
      <c r="F391" s="262" t="s">
        <v>128</v>
      </c>
      <c r="G391" s="263"/>
      <c r="H391" s="227" t="s">
        <v>128</v>
      </c>
      <c r="I391" s="262" t="s">
        <v>128</v>
      </c>
      <c r="J391" s="263"/>
      <c r="K391" s="227" t="s">
        <v>128</v>
      </c>
      <c r="L391" s="264" t="s">
        <v>128</v>
      </c>
      <c r="M391" s="265"/>
      <c r="N391" s="227" t="s">
        <v>128</v>
      </c>
      <c r="O391" s="5"/>
      <c r="P391" s="4"/>
      <c r="Q391" s="4"/>
      <c r="R391" s="4"/>
      <c r="S391" s="4"/>
      <c r="T391" s="4"/>
      <c r="U391" s="4"/>
      <c r="V391" s="4"/>
    </row>
    <row r="392" spans="2:22" x14ac:dyDescent="0.2">
      <c r="B392" s="8" t="s">
        <v>31</v>
      </c>
      <c r="C392" s="230" t="s">
        <v>128</v>
      </c>
      <c r="D392" s="4">
        <f>SUM(P370,R370,T370,V370)</f>
        <v>0</v>
      </c>
      <c r="E392" s="2">
        <f t="shared" si="58"/>
        <v>0</v>
      </c>
      <c r="F392" s="262" t="s">
        <v>128</v>
      </c>
      <c r="G392" s="263"/>
      <c r="H392" s="227" t="s">
        <v>128</v>
      </c>
      <c r="I392" s="262" t="s">
        <v>128</v>
      </c>
      <c r="J392" s="263"/>
      <c r="K392" s="227" t="s">
        <v>128</v>
      </c>
      <c r="L392" s="264" t="s">
        <v>128</v>
      </c>
      <c r="M392" s="265"/>
      <c r="N392" s="227" t="s">
        <v>128</v>
      </c>
      <c r="O392" s="5"/>
      <c r="P392" s="4"/>
      <c r="Q392" s="4"/>
      <c r="R392" s="4"/>
      <c r="S392" s="4"/>
      <c r="T392" s="4"/>
      <c r="U392" s="4"/>
      <c r="V392" s="4"/>
    </row>
    <row r="393" spans="2:22" x14ac:dyDescent="0.2">
      <c r="B393" s="8" t="s">
        <v>47</v>
      </c>
      <c r="C393" s="231" t="s">
        <v>128</v>
      </c>
      <c r="D393" s="4">
        <f>SUM(P370,R370,T370,V370)</f>
        <v>0</v>
      </c>
      <c r="E393" s="2">
        <f t="shared" si="58"/>
        <v>0</v>
      </c>
      <c r="F393" s="262" t="s">
        <v>128</v>
      </c>
      <c r="G393" s="263"/>
      <c r="H393" s="227" t="s">
        <v>128</v>
      </c>
      <c r="I393" s="262" t="s">
        <v>128</v>
      </c>
      <c r="J393" s="263"/>
      <c r="K393" s="227" t="s">
        <v>128</v>
      </c>
      <c r="L393" s="264" t="s">
        <v>128</v>
      </c>
      <c r="M393" s="265"/>
      <c r="N393" s="227" t="s">
        <v>128</v>
      </c>
      <c r="O393" s="5"/>
      <c r="P393" s="4"/>
      <c r="Q393" s="4"/>
      <c r="R393" s="4"/>
      <c r="S393" s="4"/>
      <c r="T393" s="4"/>
      <c r="U393" s="4"/>
      <c r="V393" s="4"/>
    </row>
    <row r="394" spans="2:22" ht="24" customHeight="1" thickBot="1" x14ac:dyDescent="0.3">
      <c r="B394" s="88" t="s">
        <v>1</v>
      </c>
      <c r="C394" s="89">
        <f>SUM(C384:C393)</f>
        <v>284893413.46000004</v>
      </c>
      <c r="F394" s="256"/>
      <c r="G394" s="257"/>
      <c r="H394" s="87"/>
      <c r="I394" s="258"/>
      <c r="J394" s="259"/>
      <c r="K394" s="87"/>
      <c r="L394" s="260"/>
      <c r="M394" s="261"/>
      <c r="N394" s="87"/>
      <c r="O394" s="5"/>
      <c r="P394" s="4"/>
      <c r="Q394" s="4"/>
      <c r="R394" s="4"/>
      <c r="S394" s="4"/>
      <c r="T394" s="4"/>
      <c r="U394" s="4"/>
      <c r="V394" s="4"/>
    </row>
    <row r="395" spans="2:22" ht="24.75" customHeight="1" thickBot="1" x14ac:dyDescent="0.3">
      <c r="B395" s="90" t="s">
        <v>48</v>
      </c>
      <c r="C395" s="91">
        <f>SUM(H395,K395,N395)</f>
        <v>293</v>
      </c>
      <c r="D395" s="92"/>
      <c r="E395" s="93"/>
      <c r="F395" s="266">
        <f>SUM(F384:G393)</f>
        <v>85439744.840000004</v>
      </c>
      <c r="G395" s="267"/>
      <c r="H395" s="94">
        <f>SUM(H384:H393)</f>
        <v>95</v>
      </c>
      <c r="I395" s="268">
        <f>SUM(I384:J393)</f>
        <v>178646356.09999999</v>
      </c>
      <c r="J395" s="269"/>
      <c r="K395" s="94">
        <f>SUM(K384:K393)</f>
        <v>175</v>
      </c>
      <c r="L395" s="268">
        <f>SUM(L384:M393)</f>
        <v>20807312.520000003</v>
      </c>
      <c r="M395" s="269"/>
      <c r="N395" s="94">
        <f>SUM(N384:N393)</f>
        <v>23</v>
      </c>
      <c r="O395" s="5"/>
      <c r="P395" s="4"/>
      <c r="Q395" s="4"/>
      <c r="R395" s="4"/>
      <c r="S395" s="4"/>
      <c r="T395" s="4"/>
      <c r="U395" s="4"/>
      <c r="V395" s="4"/>
    </row>
    <row r="396" spans="2:22" x14ac:dyDescent="0.2">
      <c r="B396" s="3"/>
      <c r="C396" s="2"/>
      <c r="F396" s="2"/>
      <c r="G396" s="2"/>
      <c r="H396" s="2"/>
      <c r="I396" s="2"/>
      <c r="J396" s="2"/>
      <c r="K396" s="2"/>
      <c r="L396" s="2"/>
      <c r="M396" s="2"/>
      <c r="N396" s="2"/>
      <c r="O396" s="5"/>
      <c r="P396" s="4"/>
      <c r="Q396" s="4"/>
      <c r="R396" s="4"/>
      <c r="S396" s="4"/>
      <c r="T396" s="4"/>
      <c r="U396" s="4"/>
      <c r="V396" s="4"/>
    </row>
    <row r="397" spans="2:22" x14ac:dyDescent="0.2">
      <c r="C397" s="2"/>
      <c r="D397" s="2"/>
      <c r="H397" s="2"/>
      <c r="I397" s="2"/>
      <c r="J397" s="4"/>
      <c r="K397" s="4"/>
      <c r="L397" s="4"/>
      <c r="M397" s="4"/>
      <c r="N397" s="4"/>
      <c r="P397" s="4"/>
      <c r="Q397" s="4"/>
      <c r="R397" s="4"/>
      <c r="S397" s="4"/>
      <c r="T397" s="4"/>
      <c r="U397" s="4"/>
      <c r="V397" s="4"/>
    </row>
    <row r="398" spans="2:22" x14ac:dyDescent="0.2">
      <c r="C398" s="2"/>
      <c r="G398" s="2"/>
      <c r="H398" s="2"/>
      <c r="I398" s="2"/>
      <c r="J398" s="4"/>
      <c r="K398" s="4"/>
      <c r="L398" s="4"/>
      <c r="M398" s="4"/>
      <c r="N398" s="4"/>
      <c r="P398" s="4"/>
      <c r="Q398" s="4"/>
      <c r="R398" s="4"/>
      <c r="S398" s="4"/>
      <c r="T398" s="4"/>
      <c r="U398" s="4"/>
      <c r="V398" s="4"/>
    </row>
    <row r="399" spans="2:22" x14ac:dyDescent="0.2">
      <c r="C399" s="2"/>
      <c r="P399" s="4"/>
      <c r="Q399" s="4"/>
      <c r="R399" s="4"/>
      <c r="S399" s="4"/>
      <c r="T399" s="4"/>
      <c r="U399" s="4"/>
      <c r="V399" s="4"/>
    </row>
    <row r="400" spans="2:22" x14ac:dyDescent="0.2">
      <c r="C400" s="2"/>
      <c r="P400" s="4"/>
      <c r="Q400" s="4"/>
      <c r="R400" s="4"/>
      <c r="S400" s="4"/>
      <c r="T400" s="4"/>
      <c r="U400" s="4"/>
      <c r="V400" s="4"/>
    </row>
    <row r="401" spans="3:22" x14ac:dyDescent="0.2">
      <c r="C401" s="2"/>
      <c r="P401" s="4"/>
      <c r="Q401" s="4"/>
      <c r="R401" s="4"/>
      <c r="S401" s="4"/>
      <c r="T401" s="4"/>
      <c r="U401" s="4"/>
      <c r="V401" s="4"/>
    </row>
    <row r="402" spans="3:22" x14ac:dyDescent="0.2">
      <c r="C402" s="2"/>
      <c r="P402" s="4"/>
      <c r="Q402" s="4"/>
      <c r="R402" s="4"/>
      <c r="S402" s="4"/>
      <c r="T402" s="4"/>
      <c r="U402" s="4"/>
      <c r="V402" s="4"/>
    </row>
    <row r="403" spans="3:22" x14ac:dyDescent="0.2">
      <c r="C403" s="2"/>
      <c r="P403" s="4"/>
      <c r="Q403" s="4"/>
      <c r="R403" s="4"/>
      <c r="S403" s="4"/>
      <c r="T403" s="4"/>
      <c r="U403" s="4"/>
      <c r="V403" s="4"/>
    </row>
    <row r="404" spans="3:22" x14ac:dyDescent="0.2">
      <c r="C404" s="2"/>
      <c r="P404" s="4"/>
      <c r="Q404" s="4"/>
      <c r="R404" s="4"/>
      <c r="S404" s="4"/>
      <c r="T404" s="4"/>
      <c r="U404" s="4"/>
      <c r="V404" s="4"/>
    </row>
  </sheetData>
  <dataConsolidate/>
  <mergeCells count="82">
    <mergeCell ref="F394:G394"/>
    <mergeCell ref="I394:J394"/>
    <mergeCell ref="L394:M394"/>
    <mergeCell ref="F395:G395"/>
    <mergeCell ref="I395:J395"/>
    <mergeCell ref="L395:M395"/>
    <mergeCell ref="F392:G392"/>
    <mergeCell ref="I392:J392"/>
    <mergeCell ref="L392:M392"/>
    <mergeCell ref="F393:G393"/>
    <mergeCell ref="I393:J393"/>
    <mergeCell ref="L393:M393"/>
    <mergeCell ref="F390:G390"/>
    <mergeCell ref="I390:J390"/>
    <mergeCell ref="L390:M390"/>
    <mergeCell ref="F391:G391"/>
    <mergeCell ref="I391:J391"/>
    <mergeCell ref="L391:M391"/>
    <mergeCell ref="F388:G388"/>
    <mergeCell ref="I388:J388"/>
    <mergeCell ref="L388:M388"/>
    <mergeCell ref="F389:G389"/>
    <mergeCell ref="I389:J389"/>
    <mergeCell ref="L389:M389"/>
    <mergeCell ref="F386:G386"/>
    <mergeCell ref="I386:J386"/>
    <mergeCell ref="L386:M386"/>
    <mergeCell ref="F387:G387"/>
    <mergeCell ref="I387:J387"/>
    <mergeCell ref="L387:M387"/>
    <mergeCell ref="F384:G384"/>
    <mergeCell ref="I384:J384"/>
    <mergeCell ref="L384:M384"/>
    <mergeCell ref="F385:G385"/>
    <mergeCell ref="I385:J385"/>
    <mergeCell ref="L385:M385"/>
    <mergeCell ref="F382:H382"/>
    <mergeCell ref="I382:K382"/>
    <mergeCell ref="L382:N382"/>
    <mergeCell ref="F383:G383"/>
    <mergeCell ref="I383:J383"/>
    <mergeCell ref="L383:M383"/>
    <mergeCell ref="F352:H352"/>
    <mergeCell ref="I352:K352"/>
    <mergeCell ref="L352:N352"/>
    <mergeCell ref="O352:V352"/>
    <mergeCell ref="F366:H366"/>
    <mergeCell ref="I366:K366"/>
    <mergeCell ref="L366:N366"/>
    <mergeCell ref="O366:V366"/>
    <mergeCell ref="F320:H320"/>
    <mergeCell ref="I320:K320"/>
    <mergeCell ref="L320:N320"/>
    <mergeCell ref="O320:V320"/>
    <mergeCell ref="F340:H340"/>
    <mergeCell ref="I340:K340"/>
    <mergeCell ref="L340:N340"/>
    <mergeCell ref="O340:V340"/>
    <mergeCell ref="F264:H264"/>
    <mergeCell ref="I264:K264"/>
    <mergeCell ref="L264:N264"/>
    <mergeCell ref="O264:V264"/>
    <mergeCell ref="F287:H287"/>
    <mergeCell ref="I287:K287"/>
    <mergeCell ref="L287:N287"/>
    <mergeCell ref="O287:V287"/>
    <mergeCell ref="F167:H167"/>
    <mergeCell ref="I167:K167"/>
    <mergeCell ref="L167:N167"/>
    <mergeCell ref="O167:V167"/>
    <mergeCell ref="F194:H194"/>
    <mergeCell ref="I194:K194"/>
    <mergeCell ref="L194:N194"/>
    <mergeCell ref="O194:V194"/>
    <mergeCell ref="F10:H10"/>
    <mergeCell ref="I10:K10"/>
    <mergeCell ref="L10:N10"/>
    <mergeCell ref="O10:V10"/>
    <mergeCell ref="F31:H31"/>
    <mergeCell ref="I31:K31"/>
    <mergeCell ref="L31:N31"/>
    <mergeCell ref="O31:V31"/>
  </mergeCells>
  <pageMargins left="0.35433070866141736" right="0.35433070866141736" top="0.51181102362204722" bottom="0.59055118110236227" header="0.31496062992125984" footer="0.31496062992125984"/>
  <pageSetup paperSize="8" scale="77" fitToHeight="0" orientation="landscape" useFirstPageNumber="1" r:id="rId1"/>
  <headerFooter differentFirst="1">
    <oddHeader>&amp;L&amp;UStatistique indiquant les marchés limités "procédure de gré à gré" (suite)&amp;COMC - Statistique &amp;"Arial,Fett"2015&amp;"Arial,Standard"&amp;K01+000 (Suisse)</oddHeader>
    <oddFooter>&amp;Cpage &amp;P / &amp;N</oddFooter>
    <firstHeader>&amp;C&amp;"Arial,Fett"&amp;K000000OMC - Statistique&amp;K0033CC 2015&amp;K000000 (Suisse)</firstHeader>
    <firstFooter>&amp;Cpage &amp;P / &amp;N</firstFooter>
  </headerFooter>
  <rowBreaks count="7" manualBreakCount="7">
    <brk id="54" max="16383" man="1"/>
    <brk id="117" max="16383" man="1"/>
    <brk id="160" max="16383" man="1"/>
    <brk id="215" max="21" man="1"/>
    <brk id="258" max="16383" man="1"/>
    <brk id="311" max="21" man="1"/>
    <brk id="35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WTO_Statistik_Bund_2015_sans_réseau_ferroviaire"/>
    <f:field ref="objsubject" par="" edit="true" text=""/>
    <f:field ref="objcreatedby" par="" text="Allemann, Chantal, SECO"/>
    <f:field ref="objcreatedat" par="" text="02.05.2016 11:28:50"/>
    <f:field ref="objchangedby" par="" text="Allemann, Chantal, SECO"/>
    <f:field ref="objmodifiedat" par="" text="02.05.2016 11:28:52"/>
    <f:field ref="doc_FSCFOLIO_1_1001_FieldDocumentNumber" par="" text=""/>
    <f:field ref="doc_FSCFOLIO_1_1001_FieldSubject" par="" edit="true" text=""/>
    <f:field ref="FSCFOLIO_1_1001_FieldCurrentUser" par="" text="SECO Chantal Allemann"/>
    <f:field ref="CCAPRECONFIG_15_1001_Objektname" par="" edit="true" text="WTO_Statistik_Bund_2015_sans_réseau_ferroviaire"/>
    <f:field ref="CHPRECONFIG_1_1001_Objektname" par="" edit="true" text="WTO_Statistik_Bund_2015_sans_réseau_ferroviaire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WTO-STAT-OMC</vt:lpstr>
      <vt:lpstr>lettre a)</vt:lpstr>
      <vt:lpstr>lettre b)</vt:lpstr>
      <vt:lpstr>lettre c)</vt:lpstr>
      <vt:lpstr>'WTO-STAT-OMC'!_Toc350853912</vt:lpstr>
      <vt:lpstr>'lettre b)'!Print_Titles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Allemann Chantal SECO</dc:creator>
  <cp:lastModifiedBy>Davis-Konandreas, Galina</cp:lastModifiedBy>
  <cp:lastPrinted>2013-09-03T11:35:15Z</cp:lastPrinted>
  <dcterms:created xsi:type="dcterms:W3CDTF">2012-03-15T09:43:33Z</dcterms:created>
  <dcterms:modified xsi:type="dcterms:W3CDTF">2016-07-29T09:49:53Z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2016-05-02T11:28:50</vt:lpwstr>
  </property>
  <property fmtid="{D5CDD505-2E9C-101B-9397-08002B2CF9AE}" pid="4" name="FSC#EVDCFG@15.1400:ResponsibleBureau_DE">
    <vt:lpwstr>Staatssekretariat für Wirtschaft SECO</vt:lpwstr>
  </property>
  <property fmtid="{D5CDD505-2E9C-101B-9397-08002B2CF9AE}" pid="5" name="FSC#EVDCFG@15.1400:ResponsibleBureau_EN">
    <vt:lpwstr>State Secretariat for Economic Affairs SECO</vt:lpwstr>
  </property>
  <property fmtid="{D5CDD505-2E9C-101B-9397-08002B2CF9AE}" pid="6" name="FSC#EVDCFG@15.1400:ResponsibleBureau_FR">
    <vt:lpwstr>Secrétariat d'Etat à l'économie SECO</vt:lpwstr>
  </property>
  <property fmtid="{D5CDD505-2E9C-101B-9397-08002B2CF9AE}" pid="7" name="FSC#EVDCFG@15.1400:ResponsibleBureau_IT">
    <vt:lpwstr>Segreteria di Stato dell’economia SECO</vt:lpwstr>
  </property>
  <property fmtid="{D5CDD505-2E9C-101B-9397-08002B2CF9AE}" pid="8" name="FSC#EVDCFG@15.1400:UserInChargeUserTitle">
    <vt:lpwstr/>
  </property>
  <property fmtid="{D5CDD505-2E9C-101B-9397-08002B2CF9AE}" pid="9" name="FSC#EVDCFG@15.1400:UserInChargeUserName">
    <vt:lpwstr>Allemann</vt:lpwstr>
  </property>
  <property fmtid="{D5CDD505-2E9C-101B-9397-08002B2CF9AE}" pid="10" name="FSC#EVDCFG@15.1400:UserInChargeUserFirstname">
    <vt:lpwstr/>
  </property>
  <property fmtid="{D5CDD505-2E9C-101B-9397-08002B2CF9AE}" pid="11" name="FSC#EVDCFG@15.1400:UserInChargeUserEnvSalutationDE">
    <vt:lpwstr/>
  </property>
  <property fmtid="{D5CDD505-2E9C-101B-9397-08002B2CF9AE}" pid="12" name="FSC#EVDCFG@15.1400:UserInChargeUserEnvSalutationEN">
    <vt:lpwstr/>
  </property>
  <property fmtid="{D5CDD505-2E9C-101B-9397-08002B2CF9AE}" pid="13" name="FSC#EVDCFG@15.1400:UserInChargeUserEnvSalutationFR">
    <vt:lpwstr/>
  </property>
  <property fmtid="{D5CDD505-2E9C-101B-9397-08002B2CF9AE}" pid="14" name="FSC#EVDCFG@15.1400:UserInChargeUserEnvSalutationIT">
    <vt:lpwstr/>
  </property>
  <property fmtid="{D5CDD505-2E9C-101B-9397-08002B2CF9AE}" pid="15" name="FSC#EVDCFG@15.1400:FilerespUserPersonTitle">
    <vt:lpwstr>SECO</vt:lpwstr>
  </property>
  <property fmtid="{D5CDD505-2E9C-101B-9397-08002B2CF9AE}" pid="16" name="FSC#EVDCFG@15.1400:Address">
    <vt:lpwstr/>
  </property>
  <property fmtid="{D5CDD505-2E9C-101B-9397-08002B2CF9AE}" pid="17" name="FSC#COOSYSTEM@1.1:Container">
    <vt:lpwstr>COO.2101.104.2.1726825</vt:lpwstr>
  </property>
  <property fmtid="{D5CDD505-2E9C-101B-9397-08002B2CF9AE}" pid="18" name="FSC#COOELAK@1.1001:Subject">
    <vt:lpwstr/>
  </property>
  <property fmtid="{D5CDD505-2E9C-101B-9397-08002B2CF9AE}" pid="19" name="FSC#COOELAK@1.1001:FileReference">
    <vt:lpwstr>053.1/2010/00560</vt:lpwstr>
  </property>
  <property fmtid="{D5CDD505-2E9C-101B-9397-08002B2CF9AE}" pid="20" name="FSC#COOELAK@1.1001:FileRefYear">
    <vt:lpwstr>2010</vt:lpwstr>
  </property>
  <property fmtid="{D5CDD505-2E9C-101B-9397-08002B2CF9AE}" pid="21" name="FSC#COOELAK@1.1001:FileRefOrdinal">
    <vt:lpwstr>560</vt:lpwstr>
  </property>
  <property fmtid="{D5CDD505-2E9C-101B-9397-08002B2CF9AE}" pid="22" name="FSC#COOELAK@1.1001:FileRefOU">
    <vt:lpwstr>DPPU / SECO</vt:lpwstr>
  </property>
  <property fmtid="{D5CDD505-2E9C-101B-9397-08002B2CF9AE}" pid="23" name="FSC#COOELAK@1.1001:Organization">
    <vt:lpwstr/>
  </property>
  <property fmtid="{D5CDD505-2E9C-101B-9397-08002B2CF9AE}" pid="24" name="FSC#COOELAK@1.1001:Owner">
    <vt:lpwstr>Allemann Chantal, SECO</vt:lpwstr>
  </property>
  <property fmtid="{D5CDD505-2E9C-101B-9397-08002B2CF9AE}" pid="25" name="FSC#COOELAK@1.1001:OwnerExtension">
    <vt:lpwstr>+41 58 464 09 07</vt:lpwstr>
  </property>
  <property fmtid="{D5CDD505-2E9C-101B-9397-08002B2CF9AE}" pid="26" name="FSC#COOELAK@1.1001:OwnerFaxExtension">
    <vt:lpwstr>+41 58 464 09 61</vt:lpwstr>
  </property>
  <property fmtid="{D5CDD505-2E9C-101B-9397-08002B2CF9AE}" pid="27" name="FSC#COOELAK@1.1001:DispatchedBy">
    <vt:lpwstr/>
  </property>
  <property fmtid="{D5CDD505-2E9C-101B-9397-08002B2CF9AE}" pid="28" name="FSC#COOELAK@1.1001:DispatchedAt">
    <vt:lpwstr/>
  </property>
  <property fmtid="{D5CDD505-2E9C-101B-9397-08002B2CF9AE}" pid="29" name="FSC#COOELAK@1.1001:ApprovedBy">
    <vt:lpwstr/>
  </property>
  <property fmtid="{D5CDD505-2E9C-101B-9397-08002B2CF9AE}" pid="30" name="FSC#COOELAK@1.1001:ApprovedAt">
    <vt:lpwstr/>
  </property>
  <property fmtid="{D5CDD505-2E9C-101B-9397-08002B2CF9AE}" pid="31" name="FSC#COOELAK@1.1001:Department">
    <vt:lpwstr>Publications (DPPU / SECO)</vt:lpwstr>
  </property>
  <property fmtid="{D5CDD505-2E9C-101B-9397-08002B2CF9AE}" pid="32" name="FSC#COOELAK@1.1001:CreatedAt">
    <vt:lpwstr>02.05.2016</vt:lpwstr>
  </property>
  <property fmtid="{D5CDD505-2E9C-101B-9397-08002B2CF9AE}" pid="33" name="FSC#COOELAK@1.1001:OU">
    <vt:lpwstr>Publications (DPPU / SECO)</vt:lpwstr>
  </property>
  <property fmtid="{D5CDD505-2E9C-101B-9397-08002B2CF9AE}" pid="34" name="FSC#COOELAK@1.1001:Priority">
    <vt:lpwstr> ()</vt:lpwstr>
  </property>
  <property fmtid="{D5CDD505-2E9C-101B-9397-08002B2CF9AE}" pid="35" name="FSC#COOELAK@1.1001:ObjBarCode">
    <vt:lpwstr>*COO.2101.104.2.1726825*</vt:lpwstr>
  </property>
  <property fmtid="{D5CDD505-2E9C-101B-9397-08002B2CF9AE}" pid="36" name="FSC#COOELAK@1.1001:RefBarCode">
    <vt:lpwstr>*COO.2101.104.2.1354833*</vt:lpwstr>
  </property>
  <property fmtid="{D5CDD505-2E9C-101B-9397-08002B2CF9AE}" pid="37" name="FSC#COOELAK@1.1001:FileRefBarCode">
    <vt:lpwstr>*053.1/2010/00560*</vt:lpwstr>
  </property>
  <property fmtid="{D5CDD505-2E9C-101B-9397-08002B2CF9AE}" pid="38" name="FSC#COOELAK@1.1001:ExternalRef">
    <vt:lpwstr/>
  </property>
  <property fmtid="{D5CDD505-2E9C-101B-9397-08002B2CF9AE}" pid="39" name="FSC#COOELAK@1.1001:IncomingNumber">
    <vt:lpwstr/>
  </property>
  <property fmtid="{D5CDD505-2E9C-101B-9397-08002B2CF9AE}" pid="40" name="FSC#COOELAK@1.1001:IncomingSubject">
    <vt:lpwstr/>
  </property>
  <property fmtid="{D5CDD505-2E9C-101B-9397-08002B2CF9AE}" pid="41" name="FSC#COOELAK@1.1001:ProcessResponsible">
    <vt:lpwstr/>
  </property>
  <property fmtid="{D5CDD505-2E9C-101B-9397-08002B2CF9AE}" pid="42" name="FSC#COOELAK@1.1001:ProcessResponsiblePhone">
    <vt:lpwstr/>
  </property>
  <property fmtid="{D5CDD505-2E9C-101B-9397-08002B2CF9AE}" pid="43" name="FSC#COOELAK@1.1001:ProcessResponsibleMail">
    <vt:lpwstr/>
  </property>
  <property fmtid="{D5CDD505-2E9C-101B-9397-08002B2CF9AE}" pid="44" name="FSC#COOELAK@1.1001:ProcessResponsibleFax">
    <vt:lpwstr/>
  </property>
  <property fmtid="{D5CDD505-2E9C-101B-9397-08002B2CF9AE}" pid="45" name="FSC#COOELAK@1.1001:ApproverFirstName">
    <vt:lpwstr/>
  </property>
  <property fmtid="{D5CDD505-2E9C-101B-9397-08002B2CF9AE}" pid="46" name="FSC#COOELAK@1.1001:ApproverSurName">
    <vt:lpwstr/>
  </property>
  <property fmtid="{D5CDD505-2E9C-101B-9397-08002B2CF9AE}" pid="47" name="FSC#COOELAK@1.1001:ApproverTitle">
    <vt:lpwstr/>
  </property>
  <property fmtid="{D5CDD505-2E9C-101B-9397-08002B2CF9AE}" pid="48" name="FSC#COOELAK@1.1001:ExternalDate">
    <vt:lpwstr/>
  </property>
  <property fmtid="{D5CDD505-2E9C-101B-9397-08002B2CF9AE}" pid="49" name="FSC#COOELAK@1.1001:SettlementApprovedAt">
    <vt:lpwstr/>
  </property>
  <property fmtid="{D5CDD505-2E9C-101B-9397-08002B2CF9AE}" pid="50" name="FSC#COOELAK@1.1001:BaseNumber">
    <vt:lpwstr>053.1</vt:lpwstr>
  </property>
  <property fmtid="{D5CDD505-2E9C-101B-9397-08002B2CF9AE}" pid="51" name="FSC#COOELAK@1.1001:CurrentUserRolePos">
    <vt:lpwstr>Spécialiste</vt:lpwstr>
  </property>
  <property fmtid="{D5CDD505-2E9C-101B-9397-08002B2CF9AE}" pid="52" name="FSC#COOELAK@1.1001:CurrentUserEmail">
    <vt:lpwstr>chantal.allemann@seco.admin.ch</vt:lpwstr>
  </property>
  <property fmtid="{D5CDD505-2E9C-101B-9397-08002B2CF9AE}" pid="53" name="FSC#ELAKGOV@1.1001:PersonalSubjGender">
    <vt:lpwstr/>
  </property>
  <property fmtid="{D5CDD505-2E9C-101B-9397-08002B2CF9AE}" pid="54" name="FSC#ELAKGOV@1.1001:PersonalSubjFirstName">
    <vt:lpwstr/>
  </property>
  <property fmtid="{D5CDD505-2E9C-101B-9397-08002B2CF9AE}" pid="55" name="FSC#ELAKGOV@1.1001:PersonalSubjSurName">
    <vt:lpwstr/>
  </property>
  <property fmtid="{D5CDD505-2E9C-101B-9397-08002B2CF9AE}" pid="56" name="FSC#ELAKGOV@1.1001:PersonalSubjSalutation">
    <vt:lpwstr/>
  </property>
  <property fmtid="{D5CDD505-2E9C-101B-9397-08002B2CF9AE}" pid="57" name="FSC#ELAKGOV@1.1001:PersonalSubjAddress">
    <vt:lpwstr/>
  </property>
  <property fmtid="{D5CDD505-2E9C-101B-9397-08002B2CF9AE}" pid="58" name="FSC#EVDCFG@15.1400:PositionNumber">
    <vt:lpwstr>053.1</vt:lpwstr>
  </property>
  <property fmtid="{D5CDD505-2E9C-101B-9397-08002B2CF9AE}" pid="59" name="FSC#EVDCFG@15.1400:Dossierref">
    <vt:lpwstr>053.1/2010/00560</vt:lpwstr>
  </property>
  <property fmtid="{D5CDD505-2E9C-101B-9397-08002B2CF9AE}" pid="60" name="FSC#EVDCFG@15.1400:FileRespEmail">
    <vt:lpwstr>chantal.allemann@seco.admin.ch</vt:lpwstr>
  </property>
  <property fmtid="{D5CDD505-2E9C-101B-9397-08002B2CF9AE}" pid="61" name="FSC#EVDCFG@15.1400:FileRespFax">
    <vt:lpwstr>+41 58 464 09 61</vt:lpwstr>
  </property>
  <property fmtid="{D5CDD505-2E9C-101B-9397-08002B2CF9AE}" pid="62" name="FSC#EVDCFG@15.1400:FileRespHome">
    <vt:lpwstr>Bern</vt:lpwstr>
  </property>
  <property fmtid="{D5CDD505-2E9C-101B-9397-08002B2CF9AE}" pid="63" name="FSC#EVDCFG@15.1400:FileResponsible">
    <vt:lpwstr>Chantal Allemann</vt:lpwstr>
  </property>
  <property fmtid="{D5CDD505-2E9C-101B-9397-08002B2CF9AE}" pid="64" name="FSC#EVDCFG@15.1400:UserInCharge">
    <vt:lpwstr/>
  </property>
  <property fmtid="{D5CDD505-2E9C-101B-9397-08002B2CF9AE}" pid="65" name="FSC#EVDCFG@15.1400:FileRespOrg">
    <vt:lpwstr>Publications</vt:lpwstr>
  </property>
  <property fmtid="{D5CDD505-2E9C-101B-9397-08002B2CF9AE}" pid="66" name="FSC#EVDCFG@15.1400:FileRespOrgHome">
    <vt:lpwstr/>
  </property>
  <property fmtid="{D5CDD505-2E9C-101B-9397-08002B2CF9AE}" pid="67" name="FSC#EVDCFG@15.1400:FileRespOrgStreet">
    <vt:lpwstr/>
  </property>
  <property fmtid="{D5CDD505-2E9C-101B-9397-08002B2CF9AE}" pid="68" name="FSC#EVDCFG@15.1400:FileRespOrgZipCode">
    <vt:lpwstr/>
  </property>
  <property fmtid="{D5CDD505-2E9C-101B-9397-08002B2CF9AE}" pid="69" name="FSC#EVDCFG@15.1400:FileRespshortsign">
    <vt:lpwstr>alc</vt:lpwstr>
  </property>
  <property fmtid="{D5CDD505-2E9C-101B-9397-08002B2CF9AE}" pid="70" name="FSC#EVDCFG@15.1400:FileRespStreet">
    <vt:lpwstr>Holzikofenweg 36</vt:lpwstr>
  </property>
  <property fmtid="{D5CDD505-2E9C-101B-9397-08002B2CF9AE}" pid="71" name="FSC#EVDCFG@15.1400:FileRespTel">
    <vt:lpwstr>+41 58 464 09 07</vt:lpwstr>
  </property>
  <property fmtid="{D5CDD505-2E9C-101B-9397-08002B2CF9AE}" pid="72" name="FSC#EVDCFG@15.1400:FileRespZipCode">
    <vt:lpwstr>3003</vt:lpwstr>
  </property>
  <property fmtid="{D5CDD505-2E9C-101B-9397-08002B2CF9AE}" pid="73" name="FSC#EVDCFG@15.1400:OutAttachElectr">
    <vt:lpwstr/>
  </property>
  <property fmtid="{D5CDD505-2E9C-101B-9397-08002B2CF9AE}" pid="74" name="FSC#EVDCFG@15.1400:OutAttachPhysic">
    <vt:lpwstr/>
  </property>
  <property fmtid="{D5CDD505-2E9C-101B-9397-08002B2CF9AE}" pid="75" name="FSC#EVDCFG@15.1400:SignAcceptedDraft1">
    <vt:lpwstr/>
  </property>
  <property fmtid="{D5CDD505-2E9C-101B-9397-08002B2CF9AE}" pid="76" name="FSC#EVDCFG@15.1400:SignAcceptedDraft1FR">
    <vt:lpwstr/>
  </property>
  <property fmtid="{D5CDD505-2E9C-101B-9397-08002B2CF9AE}" pid="77" name="FSC#EVDCFG@15.1400:SignAcceptedDraft2">
    <vt:lpwstr/>
  </property>
  <property fmtid="{D5CDD505-2E9C-101B-9397-08002B2CF9AE}" pid="78" name="FSC#EVDCFG@15.1400:SignAcceptedDraft2FR">
    <vt:lpwstr/>
  </property>
  <property fmtid="{D5CDD505-2E9C-101B-9397-08002B2CF9AE}" pid="79" name="FSC#EVDCFG@15.1400:SignApproved1">
    <vt:lpwstr/>
  </property>
  <property fmtid="{D5CDD505-2E9C-101B-9397-08002B2CF9AE}" pid="80" name="FSC#EVDCFG@15.1400:SignApproved1FR">
    <vt:lpwstr/>
  </property>
  <property fmtid="{D5CDD505-2E9C-101B-9397-08002B2CF9AE}" pid="81" name="FSC#EVDCFG@15.1400:SignApproved2">
    <vt:lpwstr/>
  </property>
  <property fmtid="{D5CDD505-2E9C-101B-9397-08002B2CF9AE}" pid="82" name="FSC#EVDCFG@15.1400:SignApproved2FR">
    <vt:lpwstr/>
  </property>
  <property fmtid="{D5CDD505-2E9C-101B-9397-08002B2CF9AE}" pid="83" name="FSC#EVDCFG@15.1400:SubDossierBarCode">
    <vt:lpwstr/>
  </property>
  <property fmtid="{D5CDD505-2E9C-101B-9397-08002B2CF9AE}" pid="84" name="FSC#EVDCFG@15.1400:Subject">
    <vt:lpwstr/>
  </property>
  <property fmtid="{D5CDD505-2E9C-101B-9397-08002B2CF9AE}" pid="85" name="FSC#EVDCFG@15.1400:Title">
    <vt:lpwstr>WTO_Statistik_Bund_2015_sans_réseau_ferroviaire</vt:lpwstr>
  </property>
  <property fmtid="{D5CDD505-2E9C-101B-9397-08002B2CF9AE}" pid="86" name="FSC#EVDCFG@15.1400:UserFunction">
    <vt:lpwstr/>
  </property>
  <property fmtid="{D5CDD505-2E9C-101B-9397-08002B2CF9AE}" pid="87" name="FSC#EVDCFG@15.1400:SalutationEnglish">
    <vt:lpwstr>Economic Policy Directorate_x000d_
Publications</vt:lpwstr>
  </property>
  <property fmtid="{D5CDD505-2E9C-101B-9397-08002B2CF9AE}" pid="88" name="FSC#EVDCFG@15.1400:SalutationFrench">
    <vt:lpwstr>Direction de la politique économique_x000d_
Publications</vt:lpwstr>
  </property>
  <property fmtid="{D5CDD505-2E9C-101B-9397-08002B2CF9AE}" pid="89" name="FSC#EVDCFG@15.1400:SalutationGerman">
    <vt:lpwstr>Direktion für Wirtschaftspolitik_x000d_
Publikationen</vt:lpwstr>
  </property>
  <property fmtid="{D5CDD505-2E9C-101B-9397-08002B2CF9AE}" pid="90" name="FSC#EVDCFG@15.1400:SalutationItalian">
    <vt:lpwstr>Direzione della politica economica_x000d_
Pubblicazioni</vt:lpwstr>
  </property>
  <property fmtid="{D5CDD505-2E9C-101B-9397-08002B2CF9AE}" pid="91" name="FSC#EVDCFG@15.1400:SalutationEnglishUser">
    <vt:lpwstr/>
  </property>
  <property fmtid="{D5CDD505-2E9C-101B-9397-08002B2CF9AE}" pid="92" name="FSC#EVDCFG@15.1400:SalutationFrenchUser">
    <vt:lpwstr/>
  </property>
  <property fmtid="{D5CDD505-2E9C-101B-9397-08002B2CF9AE}" pid="93" name="FSC#EVDCFG@15.1400:SalutationGermanUser">
    <vt:lpwstr/>
  </property>
  <property fmtid="{D5CDD505-2E9C-101B-9397-08002B2CF9AE}" pid="94" name="FSC#EVDCFG@15.1400:SalutationItalianUser">
    <vt:lpwstr/>
  </property>
  <property fmtid="{D5CDD505-2E9C-101B-9397-08002B2CF9AE}" pid="95" name="FSC#EVDCFG@15.1400:FileRespOrgShortname">
    <vt:lpwstr>DPPU / SECO</vt:lpwstr>
  </property>
  <property fmtid="{D5CDD505-2E9C-101B-9397-08002B2CF9AE}" pid="96" name="FSC#EVDCFG@15.1400:DocumentID">
    <vt:lpwstr/>
  </property>
  <property fmtid="{D5CDD505-2E9C-101B-9397-08002B2CF9AE}" pid="97" name="FSC#EVDCFG@15.1400:DossierBarCode">
    <vt:lpwstr/>
  </property>
  <property fmtid="{D5CDD505-2E9C-101B-9397-08002B2CF9AE}" pid="98" name="FSC#EVDCFG@15.1400:ResponsibleEditorFirstname">
    <vt:lpwstr>Chantal</vt:lpwstr>
  </property>
  <property fmtid="{D5CDD505-2E9C-101B-9397-08002B2CF9AE}" pid="99" name="FSC#EVDCFG@15.1400:ResponsibleEditorSurname">
    <vt:lpwstr>Allemann</vt:lpwstr>
  </property>
  <property fmtid="{D5CDD505-2E9C-101B-9397-08002B2CF9AE}" pid="100" name="FSC#EVDCFG@15.1400:GroupTitle">
    <vt:lpwstr>Publications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SECO Chantal Allemann</vt:lpwstr>
  </property>
  <property fmtid="{D5CDD505-2E9C-101B-9397-08002B2CF9AE}" pid="103" name="FSC#ATSTATECFG@1.1001:AgentPhone">
    <vt:lpwstr>+41 58 464 09 07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2010/017032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